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0" activeTab="7"/>
  </bookViews>
  <sheets>
    <sheet name="Seznam St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jarní kolo'!$A$1:$H$22</definedName>
    <definedName name="_xlnm.Print_Area" localSheetId="0">'Seznam St.'!$A$1:$C$26</definedName>
  </definedNames>
  <calcPr fullCalcOnLoad="1"/>
</workbook>
</file>

<file path=xl/sharedStrings.xml><?xml version="1.0" encoding="utf-8"?>
<sst xmlns="http://schemas.openxmlformats.org/spreadsheetml/2006/main" count="296" uniqueCount="77">
  <si>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</si>
  <si>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</si>
  <si>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</si>
  <si>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</si>
  <si>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</si>
  <si>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</si>
  <si>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</si>
  <si>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</si>
  <si>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</si>
  <si>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</si>
  <si>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</si>
  <si>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</si>
  <si>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</si>
  <si>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</si>
  <si>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</si>
  <si>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</si>
  <si>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</si>
  <si>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</si>
  <si>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</si>
  <si>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</si>
  <si>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</si>
  <si>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</si>
  <si>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</si>
  <si>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</si>
  <si>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</si>
  <si>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</si>
  <si>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</si>
  <si>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</si>
  <si>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</si>
  <si>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</si>
  <si>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</si>
  <si>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</si>
  <si>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</si>
  <si>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</si>
  <si>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</si>
  <si>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</si>
  <si>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</si>
  <si>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</si>
  <si>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</si>
  <si>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</si>
  <si>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</si>
  <si>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</si>
  <si>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</si>
  <si>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</si>
  <si>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</si>
  <si>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</si>
  <si>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</si>
  <si>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</si>
  <si>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</si>
  <si>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</si>
  <si>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</si>
  <si>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</si>
  <si>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</si>
  <si>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</si>
  <si>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</si>
  <si>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</si>
  <si>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</si>
  <si>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</si>
  <si>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</si>
  <si>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</si>
  <si>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</si>
  <si>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</si>
  <si>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</si>
  <si>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</si>
  <si>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</si>
  <si>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</si>
  <si>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</si>
  <si>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</si>
  <si>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</si>
  <si>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</si>
  <si>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</si>
  <si>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Celkem</t>
  </si>
  <si>
    <t>Plamen - podzimní kolo - Starší žáci</t>
  </si>
  <si>
    <t>Starší žáci</t>
  </si>
  <si>
    <t>Trestné</t>
  </si>
  <si>
    <t>N</t>
  </si>
  <si>
    <t>Plamen - Kozmice 8. 5. 2022 - Starší žáci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</si>
</sst>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7" xfId="0" applyFont="1" applyFill="1" applyBorder="1" applyAlignment="1">
      <alignment/>
    </xf>
    <xf numFmtId="172" fontId="56" fillId="33" borderId="18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19" xfId="0" applyFont="1" applyFill="1" applyBorder="1" applyAlignment="1">
      <alignment/>
    </xf>
    <xf numFmtId="172" fontId="65" fillId="0" borderId="20" xfId="0" applyNumberFormat="1" applyFont="1" applyFill="1" applyBorder="1" applyAlignment="1">
      <alignment horizontal="center"/>
    </xf>
    <xf numFmtId="172" fontId="65" fillId="0" borderId="21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56" fillId="33" borderId="25" xfId="0" applyNumberFormat="1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8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/>
    </xf>
    <xf numFmtId="172" fontId="65" fillId="0" borderId="29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3" fontId="56" fillId="0" borderId="35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0" fontId="56" fillId="0" borderId="36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72" fontId="56" fillId="33" borderId="39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2" xfId="0" applyFont="1" applyFill="1" applyBorder="1" applyAlignment="1">
      <alignment/>
    </xf>
    <xf numFmtId="0" fontId="5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171" fontId="56" fillId="33" borderId="45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42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59" fillId="0" borderId="35" xfId="0" applyFont="1" applyBorder="1" applyAlignment="1">
      <alignment horizontal="center"/>
    </xf>
    <xf numFmtId="0" fontId="59" fillId="0" borderId="46" xfId="0" applyFont="1" applyBorder="1" applyAlignment="1">
      <alignment horizontal="left"/>
    </xf>
    <xf numFmtId="0" fontId="59" fillId="0" borderId="19" xfId="0" applyFont="1" applyBorder="1" applyAlignment="1" applyProtection="1">
      <alignment/>
      <protection locked="0"/>
    </xf>
    <xf numFmtId="172" fontId="65" fillId="0" borderId="47" xfId="0" applyNumberFormat="1" applyFont="1" applyFill="1" applyBorder="1" applyAlignment="1">
      <alignment horizontal="center"/>
    </xf>
    <xf numFmtId="172" fontId="65" fillId="0" borderId="48" xfId="0" applyNumberFormat="1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42" xfId="0" applyNumberFormat="1" applyFont="1" applyFill="1" applyBorder="1" applyAlignment="1">
      <alignment horizontal="left"/>
    </xf>
    <xf numFmtId="0" fontId="56" fillId="0" borderId="46" xfId="0" applyNumberFormat="1" applyFont="1" applyFill="1" applyBorder="1" applyAlignment="1">
      <alignment horizontal="left"/>
    </xf>
    <xf numFmtId="0" fontId="67" fillId="34" borderId="49" xfId="0" applyFont="1" applyFill="1" applyBorder="1" applyAlignment="1">
      <alignment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/>
    </xf>
    <xf numFmtId="172" fontId="65" fillId="0" borderId="51" xfId="0" applyNumberFormat="1" applyFont="1" applyFill="1" applyBorder="1" applyAlignment="1">
      <alignment horizontal="center"/>
    </xf>
    <xf numFmtId="172" fontId="65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173" fontId="56" fillId="0" borderId="53" xfId="0" applyNumberFormat="1" applyFont="1" applyFill="1" applyBorder="1" applyAlignment="1">
      <alignment horizontal="center"/>
    </xf>
    <xf numFmtId="172" fontId="56" fillId="0" borderId="54" xfId="0" applyNumberFormat="1" applyFont="1" applyFill="1" applyBorder="1" applyAlignment="1">
      <alignment horizontal="center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9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5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9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8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3" xfId="0" applyNumberFormat="1" applyFont="1" applyFill="1" applyBorder="1" applyAlignment="1">
      <alignment horizontal="left"/>
    </xf>
    <xf numFmtId="172" fontId="56" fillId="0" borderId="63" xfId="0" applyNumberFormat="1" applyFont="1" applyFill="1" applyBorder="1" applyAlignment="1">
      <alignment horizontal="center"/>
    </xf>
    <xf numFmtId="173" fontId="56" fillId="0" borderId="63" xfId="0" applyNumberFormat="1" applyFont="1" applyFill="1" applyBorder="1" applyAlignment="1">
      <alignment horizontal="center"/>
    </xf>
    <xf numFmtId="0" fontId="60" fillId="0" borderId="63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3" xfId="0" applyFont="1" applyBorder="1" applyAlignment="1">
      <alignment vertical="center" textRotation="90"/>
    </xf>
    <xf numFmtId="0" fontId="56" fillId="0" borderId="63" xfId="0" applyFont="1" applyFill="1" applyBorder="1" applyAlignment="1">
      <alignment/>
    </xf>
    <xf numFmtId="172" fontId="65" fillId="0" borderId="63" xfId="0" applyNumberFormat="1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171" fontId="65" fillId="0" borderId="6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3" xfId="0" applyFont="1" applyFill="1" applyBorder="1" applyAlignment="1">
      <alignment horizontal="center"/>
    </xf>
    <xf numFmtId="171" fontId="56" fillId="0" borderId="63" xfId="0" applyNumberFormat="1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172" fontId="56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56" fillId="33" borderId="64" xfId="0" applyNumberFormat="1" applyFont="1" applyFill="1" applyBorder="1" applyAlignment="1">
      <alignment horizontal="center"/>
    </xf>
    <xf numFmtId="45" fontId="56" fillId="33" borderId="31" xfId="0" applyNumberFormat="1" applyFont="1" applyFill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34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65" fillId="33" borderId="10" xfId="0" applyNumberFormat="1" applyFont="1" applyFill="1" applyBorder="1" applyAlignment="1">
      <alignment horizontal="center"/>
    </xf>
    <xf numFmtId="45" fontId="65" fillId="33" borderId="17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30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45" fontId="56" fillId="33" borderId="18" xfId="0" applyNumberFormat="1" applyFont="1" applyFill="1" applyBorder="1" applyAlignment="1">
      <alignment horizontal="center"/>
    </xf>
    <xf numFmtId="45" fontId="65" fillId="33" borderId="1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44" xfId="0" applyNumberFormat="1" applyFont="1" applyFill="1" applyBorder="1" applyAlignment="1">
      <alignment horizontal="center"/>
    </xf>
    <xf numFmtId="45" fontId="56" fillId="33" borderId="25" xfId="0" applyNumberFormat="1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 vertical="center" textRotation="90" wrapText="1"/>
    </xf>
    <xf numFmtId="0" fontId="56" fillId="34" borderId="56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0" fontId="65" fillId="34" borderId="57" xfId="0" applyFont="1" applyFill="1" applyBorder="1" applyAlignment="1">
      <alignment horizontal="center" vertical="center" textRotation="90" wrapText="1"/>
    </xf>
    <xf numFmtId="45" fontId="65" fillId="33" borderId="24" xfId="0" applyNumberFormat="1" applyFont="1" applyFill="1" applyBorder="1" applyAlignment="1">
      <alignment horizontal="center"/>
    </xf>
    <xf numFmtId="45" fontId="65" fillId="33" borderId="31" xfId="0" applyNumberFormat="1" applyFont="1" applyFill="1" applyBorder="1" applyAlignment="1">
      <alignment horizontal="center"/>
    </xf>
    <xf numFmtId="45" fontId="65" fillId="33" borderId="27" xfId="0" applyNumberFormat="1" applyFont="1" applyFill="1" applyBorder="1" applyAlignment="1">
      <alignment horizontal="center"/>
    </xf>
    <xf numFmtId="45" fontId="65" fillId="33" borderId="67" xfId="0" applyNumberFormat="1" applyFont="1" applyFill="1" applyBorder="1" applyAlignment="1">
      <alignment horizontal="center"/>
    </xf>
    <xf numFmtId="45" fontId="65" fillId="33" borderId="1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5" fillId="0" borderId="68" xfId="0" applyFont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171" fontId="56" fillId="0" borderId="43" xfId="0" applyNumberFormat="1" applyFont="1" applyFill="1" applyBorder="1" applyAlignment="1">
      <alignment horizontal="center" vertical="center"/>
    </xf>
    <xf numFmtId="171" fontId="56" fillId="0" borderId="27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 vertical="center"/>
    </xf>
    <xf numFmtId="171" fontId="65" fillId="0" borderId="22" xfId="0" applyNumberFormat="1" applyFont="1" applyFill="1" applyBorder="1" applyAlignment="1">
      <alignment horizontal="center" vertical="center"/>
    </xf>
    <xf numFmtId="171" fontId="65" fillId="0" borderId="23" xfId="0" applyNumberFormat="1" applyFont="1" applyFill="1" applyBorder="1" applyAlignment="1">
      <alignment horizontal="center" vertical="center"/>
    </xf>
    <xf numFmtId="171" fontId="65" fillId="0" borderId="49" xfId="0" applyNumberFormat="1" applyFont="1" applyFill="1" applyBorder="1" applyAlignment="1">
      <alignment horizontal="center" vertical="center"/>
    </xf>
    <xf numFmtId="171" fontId="65" fillId="0" borderId="70" xfId="0" applyNumberFormat="1" applyFont="1" applyFill="1" applyBorder="1" applyAlignment="1">
      <alignment horizontal="center" vertical="center"/>
    </xf>
    <xf numFmtId="171" fontId="65" fillId="0" borderId="21" xfId="0" applyNumberFormat="1" applyFont="1" applyFill="1" applyBorder="1" applyAlignment="1">
      <alignment horizontal="center" vertical="center"/>
    </xf>
    <xf numFmtId="0" fontId="67" fillId="34" borderId="71" xfId="0" applyFont="1" applyFill="1" applyBorder="1" applyAlignment="1">
      <alignment horizontal="center" vertical="center" wrapText="1"/>
    </xf>
    <xf numFmtId="172" fontId="56" fillId="0" borderId="27" xfId="0" applyNumberFormat="1" applyFont="1" applyFill="1" applyBorder="1" applyAlignment="1">
      <alignment horizontal="center"/>
    </xf>
    <xf numFmtId="172" fontId="56" fillId="0" borderId="67" xfId="0" applyNumberFormat="1" applyFont="1" applyFill="1" applyBorder="1" applyAlignment="1">
      <alignment horizontal="center"/>
    </xf>
    <xf numFmtId="172" fontId="56" fillId="0" borderId="72" xfId="0" applyNumberFormat="1" applyFont="1" applyFill="1" applyBorder="1" applyAlignment="1">
      <alignment horizontal="center"/>
    </xf>
    <xf numFmtId="172" fontId="56" fillId="0" borderId="43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47" fontId="56" fillId="0" borderId="15" xfId="0" applyNumberFormat="1" applyFont="1" applyFill="1" applyBorder="1" applyAlignment="1">
      <alignment horizontal="center"/>
    </xf>
    <xf numFmtId="47" fontId="56" fillId="0" borderId="43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67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7" fontId="56" fillId="0" borderId="10" xfId="0" applyNumberFormat="1" applyFont="1" applyFill="1" applyBorder="1" applyAlignment="1">
      <alignment horizont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17" xfId="0" applyNumberFormat="1" applyFont="1" applyFill="1" applyBorder="1" applyAlignment="1">
      <alignment horizontal="center" vertical="center"/>
    </xf>
    <xf numFmtId="171" fontId="65" fillId="0" borderId="20" xfId="0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/>
    </xf>
    <xf numFmtId="21" fontId="65" fillId="33" borderId="31" xfId="0" applyNumberFormat="1" applyFont="1" applyFill="1" applyBorder="1" applyAlignment="1">
      <alignment horizontal="center"/>
    </xf>
    <xf numFmtId="21" fontId="65" fillId="0" borderId="65" xfId="0" applyNumberFormat="1" applyFont="1" applyFill="1" applyBorder="1" applyAlignment="1">
      <alignment horizontal="center"/>
    </xf>
    <xf numFmtId="21" fontId="65" fillId="0" borderId="66" xfId="0" applyNumberFormat="1" applyFont="1" applyFill="1" applyBorder="1" applyAlignment="1">
      <alignment horizontal="center"/>
    </xf>
    <xf numFmtId="21" fontId="65" fillId="0" borderId="44" xfId="0" applyNumberFormat="1" applyFont="1" applyFill="1" applyBorder="1" applyAlignment="1">
      <alignment horizontal="center"/>
    </xf>
    <xf numFmtId="21" fontId="6" fillId="0" borderId="44" xfId="0" applyNumberFormat="1" applyFont="1" applyFill="1" applyBorder="1" applyAlignment="1">
      <alignment horizontal="center"/>
    </xf>
    <xf numFmtId="21" fontId="6" fillId="0" borderId="65" xfId="0" applyNumberFormat="1" applyFont="1" applyFill="1" applyBorder="1" applyAlignment="1">
      <alignment horizontal="center"/>
    </xf>
    <xf numFmtId="21" fontId="56" fillId="33" borderId="14" xfId="0" applyNumberFormat="1" applyFont="1" applyFill="1" applyBorder="1" applyAlignment="1">
      <alignment horizontal="center"/>
    </xf>
    <xf numFmtId="21" fontId="56" fillId="33" borderId="31" xfId="0" applyNumberFormat="1" applyFont="1" applyFill="1" applyBorder="1" applyAlignment="1">
      <alignment horizontal="center"/>
    </xf>
    <xf numFmtId="21" fontId="56" fillId="33" borderId="11" xfId="0" applyNumberFormat="1" applyFont="1" applyFill="1" applyBorder="1" applyAlignment="1">
      <alignment horizontal="center"/>
    </xf>
    <xf numFmtId="21" fontId="56" fillId="33" borderId="12" xfId="0" applyNumberFormat="1" applyFont="1" applyFill="1" applyBorder="1" applyAlignment="1">
      <alignment horizontal="center"/>
    </xf>
    <xf numFmtId="21" fontId="56" fillId="33" borderId="34" xfId="0" applyNumberFormat="1" applyFont="1" applyFill="1" applyBorder="1" applyAlignment="1">
      <alignment horizontal="center"/>
    </xf>
    <xf numFmtId="21" fontId="56" fillId="33" borderId="18" xfId="0" applyNumberFormat="1" applyFont="1" applyFill="1" applyBorder="1" applyAlignment="1">
      <alignment horizontal="center"/>
    </xf>
    <xf numFmtId="21" fontId="56" fillId="33" borderId="41" xfId="0" applyNumberFormat="1" applyFont="1" applyFill="1" applyBorder="1" applyAlignment="1">
      <alignment horizontal="center"/>
    </xf>
    <xf numFmtId="171" fontId="56" fillId="0" borderId="18" xfId="0" applyNumberFormat="1" applyFont="1" applyFill="1" applyBorder="1" applyAlignment="1">
      <alignment horizontal="center"/>
    </xf>
    <xf numFmtId="171" fontId="56" fillId="0" borderId="28" xfId="0" applyNumberFormat="1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/>
    </xf>
    <xf numFmtId="171" fontId="56" fillId="0" borderId="31" xfId="0" applyNumberFormat="1" applyFont="1" applyFill="1" applyBorder="1" applyAlignment="1">
      <alignment horizontal="center"/>
    </xf>
    <xf numFmtId="171" fontId="56" fillId="0" borderId="10" xfId="0" applyNumberFormat="1" applyFont="1" applyFill="1" applyBorder="1" applyAlignment="1">
      <alignment horizontal="center"/>
    </xf>
    <xf numFmtId="171" fontId="65" fillId="0" borderId="20" xfId="0" applyNumberFormat="1" applyFont="1" applyFill="1" applyBorder="1" applyAlignment="1">
      <alignment horizontal="center"/>
    </xf>
    <xf numFmtId="171" fontId="56" fillId="0" borderId="11" xfId="0" applyNumberFormat="1" applyFont="1" applyFill="1" applyBorder="1" applyAlignment="1">
      <alignment horizontal="center"/>
    </xf>
    <xf numFmtId="171" fontId="56" fillId="0" borderId="17" xfId="0" applyNumberFormat="1" applyFont="1" applyFill="1" applyBorder="1" applyAlignment="1">
      <alignment horizontal="center"/>
    </xf>
    <xf numFmtId="171" fontId="56" fillId="0" borderId="12" xfId="0" applyNumberFormat="1" applyFont="1" applyFill="1" applyBorder="1" applyAlignment="1">
      <alignment horizontal="center"/>
    </xf>
    <xf numFmtId="171" fontId="56" fillId="0" borderId="30" xfId="0" applyNumberFormat="1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/>
    </xf>
    <xf numFmtId="171" fontId="56" fillId="33" borderId="54" xfId="0" applyNumberFormat="1" applyFont="1" applyFill="1" applyBorder="1" applyAlignment="1">
      <alignment horizontal="center"/>
    </xf>
    <xf numFmtId="171" fontId="56" fillId="33" borderId="53" xfId="0" applyNumberFormat="1" applyFont="1" applyFill="1" applyBorder="1" applyAlignment="1">
      <alignment horizontal="center"/>
    </xf>
    <xf numFmtId="171" fontId="59" fillId="0" borderId="11" xfId="0" applyNumberFormat="1" applyFont="1" applyFill="1" applyBorder="1" applyAlignment="1">
      <alignment/>
    </xf>
    <xf numFmtId="171" fontId="59" fillId="0" borderId="17" xfId="0" applyNumberFormat="1" applyFont="1" applyFill="1" applyBorder="1" applyAlignment="1">
      <alignment/>
    </xf>
    <xf numFmtId="171" fontId="56" fillId="33" borderId="31" xfId="0" applyNumberFormat="1" applyFont="1" applyFill="1" applyBorder="1" applyAlignment="1">
      <alignment horizontal="center"/>
    </xf>
    <xf numFmtId="171" fontId="56" fillId="33" borderId="10" xfId="0" applyNumberFormat="1" applyFont="1" applyFill="1" applyBorder="1" applyAlignment="1">
      <alignment horizontal="center"/>
    </xf>
    <xf numFmtId="171" fontId="59" fillId="0" borderId="12" xfId="0" applyNumberFormat="1" applyFont="1" applyFill="1" applyBorder="1" applyAlignment="1">
      <alignment/>
    </xf>
    <xf numFmtId="171" fontId="59" fillId="0" borderId="30" xfId="0" applyNumberFormat="1" applyFont="1" applyFill="1" applyBorder="1" applyAlignment="1">
      <alignment/>
    </xf>
    <xf numFmtId="47" fontId="56" fillId="0" borderId="11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57" fillId="0" borderId="7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50" xfId="0" applyFont="1" applyBorder="1" applyAlignment="1">
      <alignment horizontal="center" vertical="center" textRotation="90"/>
    </xf>
    <xf numFmtId="0" fontId="58" fillId="34" borderId="74" xfId="0" applyFont="1" applyFill="1" applyBorder="1" applyAlignment="1">
      <alignment horizontal="center"/>
    </xf>
    <xf numFmtId="0" fontId="58" fillId="34" borderId="71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67" fillId="34" borderId="46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textRotation="90"/>
    </xf>
    <xf numFmtId="0" fontId="65" fillId="0" borderId="2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7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2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171" fontId="56" fillId="33" borderId="18" xfId="0" applyNumberFormat="1" applyFont="1" applyFill="1" applyBorder="1" applyAlignment="1">
      <alignment horizontal="center"/>
    </xf>
    <xf numFmtId="171" fontId="56" fillId="33" borderId="25" xfId="0" applyNumberFormat="1" applyFont="1" applyFill="1" applyBorder="1" applyAlignment="1">
      <alignment horizontal="center"/>
    </xf>
    <xf numFmtId="171" fontId="56" fillId="33" borderId="26" xfId="0" applyNumberFormat="1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90" t="s">
        <v>21</v>
      </c>
      <c r="B1" s="290"/>
      <c r="C1" s="291"/>
      <c r="D1" s="21"/>
      <c r="E1" s="21"/>
      <c r="F1" s="21"/>
      <c r="G1" s="3"/>
      <c r="H1" s="3"/>
      <c r="I1" s="3"/>
      <c r="J1" s="3"/>
    </row>
    <row r="2" spans="1:8" ht="26.25" customHeight="1" thickBot="1">
      <c r="A2" s="292" t="s">
        <v>73</v>
      </c>
      <c r="B2" s="292"/>
      <c r="C2" s="293"/>
      <c r="D2" s="22"/>
      <c r="E2" s="22"/>
      <c r="F2" s="22"/>
      <c r="G2" s="6"/>
      <c r="H2" s="6"/>
    </row>
    <row r="3" spans="1:8" s="7" customFormat="1" ht="38.25" thickBot="1">
      <c r="A3" s="117" t="s">
        <v>50</v>
      </c>
      <c r="B3" s="130" t="s">
        <v>1</v>
      </c>
      <c r="C3" s="129" t="s">
        <v>2</v>
      </c>
      <c r="D3" s="9"/>
      <c r="E3" s="9"/>
      <c r="F3" s="25"/>
      <c r="G3" s="9"/>
      <c r="H3" s="9"/>
    </row>
    <row r="4" spans="1:7" s="10" customFormat="1" ht="19.5" thickBot="1">
      <c r="A4" s="294" t="s">
        <v>47</v>
      </c>
      <c r="B4" s="106" t="s">
        <v>4</v>
      </c>
      <c r="C4" s="107" t="s">
        <v>40</v>
      </c>
      <c r="D4" s="24"/>
      <c r="E4" s="24"/>
      <c r="F4" s="25"/>
      <c r="G4" s="23"/>
    </row>
    <row r="5" spans="1:8" s="10" customFormat="1" ht="19.5" thickBot="1">
      <c r="A5" s="294"/>
      <c r="B5" s="8" t="s">
        <v>5</v>
      </c>
      <c r="C5" s="147" t="s">
        <v>31</v>
      </c>
      <c r="D5" s="24"/>
      <c r="E5" s="24"/>
      <c r="F5" s="25"/>
      <c r="G5" s="23"/>
      <c r="H5" s="11"/>
    </row>
    <row r="6" spans="1:8" s="10" customFormat="1" ht="19.5" thickBot="1">
      <c r="A6" s="294"/>
      <c r="B6" s="8" t="s">
        <v>6</v>
      </c>
      <c r="C6" s="108" t="s">
        <v>45</v>
      </c>
      <c r="D6" s="24"/>
      <c r="E6" s="24"/>
      <c r="F6" s="25"/>
      <c r="G6" s="23"/>
      <c r="H6" s="11"/>
    </row>
    <row r="7" spans="1:8" s="10" customFormat="1" ht="19.5" thickBot="1">
      <c r="A7" s="294"/>
      <c r="B7" s="8" t="s">
        <v>7</v>
      </c>
      <c r="C7" s="108" t="s">
        <v>41</v>
      </c>
      <c r="D7" s="24"/>
      <c r="E7" s="24"/>
      <c r="F7" s="25"/>
      <c r="G7" s="23"/>
      <c r="H7" s="11"/>
    </row>
    <row r="8" spans="1:8" s="10" customFormat="1" ht="19.5" thickBot="1">
      <c r="A8" s="294"/>
      <c r="B8" s="109" t="s">
        <v>8</v>
      </c>
      <c r="C8" s="110" t="s">
        <v>52</v>
      </c>
      <c r="D8" s="24"/>
      <c r="E8" s="24"/>
      <c r="F8" s="25"/>
      <c r="G8" s="23"/>
      <c r="H8" s="11"/>
    </row>
    <row r="9" spans="1:8" s="10" customFormat="1" ht="19.5" thickBot="1">
      <c r="A9" s="294" t="s">
        <v>48</v>
      </c>
      <c r="B9" s="106" t="s">
        <v>4</v>
      </c>
      <c r="C9" s="107" t="s">
        <v>19</v>
      </c>
      <c r="D9" s="24"/>
      <c r="E9" s="24"/>
      <c r="F9" s="25"/>
      <c r="G9" s="23"/>
      <c r="H9" s="11"/>
    </row>
    <row r="10" spans="1:8" s="10" customFormat="1" ht="19.5" thickBot="1">
      <c r="A10" s="294"/>
      <c r="B10" s="8" t="s">
        <v>5</v>
      </c>
      <c r="C10" s="108" t="s">
        <v>53</v>
      </c>
      <c r="D10" s="24"/>
      <c r="E10" s="24"/>
      <c r="F10" s="25"/>
      <c r="G10" s="23"/>
      <c r="H10" s="11"/>
    </row>
    <row r="11" spans="1:8" s="10" customFormat="1" ht="19.5" thickBot="1">
      <c r="A11" s="294"/>
      <c r="B11" s="8" t="s">
        <v>6</v>
      </c>
      <c r="C11" s="108" t="s">
        <v>18</v>
      </c>
      <c r="D11" s="24"/>
      <c r="E11" s="24"/>
      <c r="F11" s="25"/>
      <c r="G11" s="23"/>
      <c r="H11" s="11"/>
    </row>
    <row r="12" spans="1:8" s="10" customFormat="1" ht="19.5" thickBot="1">
      <c r="A12" s="294"/>
      <c r="B12" s="8" t="s">
        <v>7</v>
      </c>
      <c r="C12" s="148" t="s">
        <v>39</v>
      </c>
      <c r="D12" s="24"/>
      <c r="E12" s="24"/>
      <c r="F12" s="25"/>
      <c r="G12" s="23"/>
      <c r="H12" s="11"/>
    </row>
    <row r="13" spans="1:8" s="10" customFormat="1" ht="19.5" thickBot="1">
      <c r="A13" s="294"/>
      <c r="B13" s="154" t="s">
        <v>8</v>
      </c>
      <c r="C13" s="147" t="s">
        <v>20</v>
      </c>
      <c r="D13" s="24"/>
      <c r="E13" s="24"/>
      <c r="F13" s="25"/>
      <c r="G13" s="23"/>
      <c r="H13" s="11"/>
    </row>
    <row r="14" spans="1:8" s="10" customFormat="1" ht="19.5" thickBot="1">
      <c r="A14" s="294"/>
      <c r="B14" s="154" t="s">
        <v>9</v>
      </c>
      <c r="C14" s="147" t="s">
        <v>56</v>
      </c>
      <c r="D14" s="24"/>
      <c r="E14" s="24"/>
      <c r="F14" s="25"/>
      <c r="G14" s="23"/>
      <c r="H14" s="11"/>
    </row>
    <row r="15" spans="1:8" s="10" customFormat="1" ht="19.5" thickBot="1">
      <c r="A15" s="294"/>
      <c r="B15" s="154" t="s">
        <v>10</v>
      </c>
      <c r="C15" s="148" t="s">
        <v>55</v>
      </c>
      <c r="D15" s="24"/>
      <c r="E15" s="24"/>
      <c r="F15" s="25"/>
      <c r="G15" s="23"/>
      <c r="H15" s="11"/>
    </row>
    <row r="16" spans="1:8" s="10" customFormat="1" ht="19.5" thickBot="1">
      <c r="A16" s="294"/>
      <c r="B16" s="109" t="s">
        <v>11</v>
      </c>
      <c r="C16" s="110" t="s">
        <v>42</v>
      </c>
      <c r="D16" s="24"/>
      <c r="E16" s="24"/>
      <c r="F16" s="25"/>
      <c r="G16" s="23"/>
      <c r="H16" s="11"/>
    </row>
    <row r="17" spans="1:8" s="10" customFormat="1" ht="19.5" thickBot="1">
      <c r="A17" s="294" t="s">
        <v>49</v>
      </c>
      <c r="B17" s="106" t="s">
        <v>4</v>
      </c>
      <c r="C17" s="107" t="s">
        <v>38</v>
      </c>
      <c r="D17" s="24"/>
      <c r="E17" s="24"/>
      <c r="F17" s="25"/>
      <c r="G17" s="23"/>
      <c r="H17" s="11"/>
    </row>
    <row r="18" spans="1:8" s="10" customFormat="1" ht="19.5" thickBot="1">
      <c r="A18" s="294"/>
      <c r="B18" s="8" t="s">
        <v>5</v>
      </c>
      <c r="C18" s="108" t="s">
        <v>51</v>
      </c>
      <c r="D18" s="24"/>
      <c r="E18" s="24"/>
      <c r="F18" s="25"/>
      <c r="G18" s="23"/>
      <c r="H18" s="11"/>
    </row>
    <row r="19" spans="1:8" s="10" customFormat="1" ht="19.5" thickBot="1">
      <c r="A19" s="294"/>
      <c r="B19" s="8" t="s">
        <v>6</v>
      </c>
      <c r="C19" s="108" t="s">
        <v>43</v>
      </c>
      <c r="D19" s="24"/>
      <c r="E19" s="24"/>
      <c r="F19" s="26"/>
      <c r="G19" s="24"/>
      <c r="H19" s="11"/>
    </row>
    <row r="20" spans="1:8" s="10" customFormat="1" ht="19.5" thickBot="1">
      <c r="A20" s="294"/>
      <c r="B20" s="8" t="s">
        <v>7</v>
      </c>
      <c r="C20" s="108" t="s">
        <v>44</v>
      </c>
      <c r="D20" s="24"/>
      <c r="E20" s="24"/>
      <c r="F20" s="26"/>
      <c r="G20" s="24"/>
      <c r="H20" s="11"/>
    </row>
    <row r="21" spans="1:8" s="10" customFormat="1" ht="19.5" thickBot="1">
      <c r="A21" s="294"/>
      <c r="B21" s="109" t="s">
        <v>8</v>
      </c>
      <c r="C21" s="111" t="s">
        <v>54</v>
      </c>
      <c r="D21" s="24"/>
      <c r="E21" s="24"/>
      <c r="F21" s="26"/>
      <c r="G21" s="24"/>
      <c r="H21" s="11"/>
    </row>
    <row r="22" spans="1:8" s="10" customFormat="1" ht="18.75">
      <c r="A22" s="153"/>
      <c r="B22" s="9"/>
      <c r="C22" s="152"/>
      <c r="D22" s="24"/>
      <c r="E22" s="24"/>
      <c r="F22" s="26"/>
      <c r="G22" s="24"/>
      <c r="H22" s="11"/>
    </row>
    <row r="23" spans="1:8" s="10" customFormat="1" ht="18.75">
      <c r="A23" s="153"/>
      <c r="B23" s="9"/>
      <c r="C23" s="152"/>
      <c r="D23" s="24"/>
      <c r="E23" s="24"/>
      <c r="F23" s="26"/>
      <c r="G23" s="24"/>
      <c r="H23" s="11"/>
    </row>
    <row r="24" spans="1:8" s="10" customFormat="1" ht="18.75">
      <c r="A24" s="153"/>
      <c r="B24" s="9"/>
      <c r="C24" s="152"/>
      <c r="D24" s="24"/>
      <c r="E24" s="24"/>
      <c r="F24" s="26"/>
      <c r="G24" s="24"/>
      <c r="H24" s="11"/>
    </row>
    <row r="25" spans="1:8" s="10" customFormat="1" ht="18.75">
      <c r="A25" s="153"/>
      <c r="B25" s="9"/>
      <c r="C25" s="152"/>
      <c r="D25" s="24"/>
      <c r="E25" s="24"/>
      <c r="F25" s="26"/>
      <c r="G25" s="24"/>
      <c r="H25" s="11"/>
    </row>
    <row r="26" spans="1:8" s="10" customFormat="1" ht="18.75">
      <c r="A26" s="153"/>
      <c r="B26" s="9"/>
      <c r="C26" s="152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4">
      <selection activeCell="Q13" sqref="Q13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3" customWidth="1"/>
    <col min="18" max="23" width="9.140625" style="46" customWidth="1"/>
    <col min="24" max="24" width="13.421875" style="46" customWidth="1"/>
    <col min="25" max="25" width="9.140625" style="46" customWidth="1"/>
    <col min="26" max="26" width="14.7109375" style="46" customWidth="1"/>
    <col min="27" max="28" width="9.140625" style="46" customWidth="1"/>
  </cols>
  <sheetData>
    <row r="1" spans="1:18" s="1" customFormat="1" ht="30.75" customHeight="1">
      <c r="A1" s="290" t="s">
        <v>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3"/>
    </row>
    <row r="2" spans="1:18" s="1" customFormat="1" ht="26.25" customHeight="1" thickBot="1">
      <c r="A2" s="292" t="s">
        <v>73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2"/>
    </row>
    <row r="3" spans="1:18" s="1" customFormat="1" ht="26.25" customHeight="1" thickBot="1">
      <c r="A3" s="298" t="s">
        <v>50</v>
      </c>
      <c r="B3" s="304" t="s">
        <v>23</v>
      </c>
      <c r="C3" s="302" t="s">
        <v>2</v>
      </c>
      <c r="D3" s="296" t="s">
        <v>64</v>
      </c>
      <c r="E3" s="296"/>
      <c r="F3" s="296"/>
      <c r="G3" s="296"/>
      <c r="H3" s="297"/>
      <c r="I3" s="295" t="s">
        <v>28</v>
      </c>
      <c r="J3" s="296"/>
      <c r="K3" s="296"/>
      <c r="L3" s="296"/>
      <c r="M3" s="296"/>
      <c r="N3" s="296"/>
      <c r="O3" s="297"/>
      <c r="P3" s="298" t="s">
        <v>26</v>
      </c>
      <c r="Q3" s="300" t="s">
        <v>27</v>
      </c>
      <c r="R3" s="22"/>
    </row>
    <row r="4" spans="1:28" ht="73.5" customHeight="1" thickBot="1">
      <c r="A4" s="299"/>
      <c r="B4" s="305"/>
      <c r="C4" s="303"/>
      <c r="D4" s="208" t="s">
        <v>65</v>
      </c>
      <c r="E4" s="209" t="s">
        <v>66</v>
      </c>
      <c r="F4" s="210" t="s">
        <v>67</v>
      </c>
      <c r="G4" s="209" t="s">
        <v>68</v>
      </c>
      <c r="H4" s="210" t="s">
        <v>69</v>
      </c>
      <c r="I4" s="208" t="s">
        <v>57</v>
      </c>
      <c r="J4" s="209" t="s">
        <v>58</v>
      </c>
      <c r="K4" s="209" t="s">
        <v>59</v>
      </c>
      <c r="L4" s="209" t="s">
        <v>60</v>
      </c>
      <c r="M4" s="209" t="s">
        <v>61</v>
      </c>
      <c r="N4" s="209" t="s">
        <v>62</v>
      </c>
      <c r="O4" s="211" t="s">
        <v>63</v>
      </c>
      <c r="P4" s="299"/>
      <c r="Q4" s="301"/>
      <c r="R4" s="48"/>
      <c r="S4" s="48"/>
      <c r="T4" s="48"/>
      <c r="U4" s="48"/>
      <c r="V4" s="48"/>
      <c r="W4" s="48"/>
      <c r="X4" s="49"/>
      <c r="Y4" s="47"/>
      <c r="Z4" s="47"/>
      <c r="AA4" s="50"/>
      <c r="AB4" s="47"/>
    </row>
    <row r="5" spans="1:30" ht="16.5" thickBot="1">
      <c r="A5" s="294" t="s">
        <v>47</v>
      </c>
      <c r="B5" s="85" t="s">
        <v>4</v>
      </c>
      <c r="C5" s="115" t="str">
        <f>IF('Seznam St.'!C4="","",'Seznam St.'!C4)</f>
        <v>Píšť</v>
      </c>
      <c r="D5" s="263"/>
      <c r="E5" s="263"/>
      <c r="F5" s="216">
        <f>IF(D5="","",E5-D5)</f>
      </c>
      <c r="G5" s="192"/>
      <c r="H5" s="214">
        <f>IF(D5="","",F5-G5)</f>
      </c>
      <c r="I5" s="207"/>
      <c r="J5" s="192"/>
      <c r="K5" s="192"/>
      <c r="L5" s="192"/>
      <c r="M5" s="192"/>
      <c r="N5" s="192"/>
      <c r="O5" s="212">
        <f>IF(H5="","",SUM(I5:N5))</f>
      </c>
      <c r="P5" s="257">
        <f>IF(H5="","",SUM(O5,H5))</f>
      </c>
      <c r="Q5" s="71">
        <f>IF(P5="","",RANK(P5,P5:P9,1))</f>
      </c>
      <c r="R5" s="51"/>
      <c r="S5" s="52"/>
      <c r="T5" s="45"/>
      <c r="U5" s="51"/>
      <c r="V5" s="52"/>
      <c r="W5" s="45"/>
      <c r="X5" s="45"/>
      <c r="Y5" s="47"/>
      <c r="Z5" s="47"/>
      <c r="AA5" s="50"/>
      <c r="AB5" s="47"/>
      <c r="AC5" s="14"/>
      <c r="AD5" s="14"/>
    </row>
    <row r="6" spans="1:30" ht="16.5" thickBot="1">
      <c r="A6" s="294"/>
      <c r="B6" s="84" t="s">
        <v>5</v>
      </c>
      <c r="C6" s="83" t="str">
        <f>IF('Seznam St.'!C5="","",'Seznam St.'!C5)</f>
        <v>Závada</v>
      </c>
      <c r="D6" s="264">
        <v>0.027777777777777776</v>
      </c>
      <c r="E6" s="264">
        <v>0.047071759259259265</v>
      </c>
      <c r="F6" s="213">
        <f>IF(D6="","",E6-D6)</f>
        <v>0.01929398148148149</v>
      </c>
      <c r="G6" s="190">
        <v>0</v>
      </c>
      <c r="H6" s="215">
        <f>IF(D6="","",F6-G6)</f>
        <v>0.01929398148148149</v>
      </c>
      <c r="I6" s="195">
        <v>0.009027777777777779</v>
      </c>
      <c r="J6" s="190">
        <v>0.003472222222222222</v>
      </c>
      <c r="K6" s="190">
        <v>0.0020833333333333333</v>
      </c>
      <c r="L6" s="190">
        <v>0</v>
      </c>
      <c r="M6" s="190">
        <v>0.0006944444444444445</v>
      </c>
      <c r="N6" s="190">
        <v>0.0020833333333333333</v>
      </c>
      <c r="O6" s="198">
        <f aca="true" t="shared" si="0" ref="O6:O22">IF(H6="","",SUM(I6:N6))</f>
        <v>0.017361111111111112</v>
      </c>
      <c r="P6" s="257">
        <f>IF(H6="","",SUM(O6,H6))</f>
        <v>0.0366550925925926</v>
      </c>
      <c r="Q6" s="57">
        <f>IF(P6="","",RANK(P6,P4:P8,1))</f>
        <v>1</v>
      </c>
      <c r="R6" s="51"/>
      <c r="S6" s="52"/>
      <c r="T6" s="45"/>
      <c r="U6" s="51"/>
      <c r="V6" s="52"/>
      <c r="W6" s="45"/>
      <c r="X6" s="45"/>
      <c r="Y6" s="47"/>
      <c r="Z6" s="47"/>
      <c r="AA6" s="50"/>
      <c r="AB6" s="47"/>
      <c r="AC6" s="14"/>
      <c r="AD6" s="14"/>
    </row>
    <row r="7" spans="1:30" ht="16.5" thickBot="1">
      <c r="A7" s="294"/>
      <c r="B7" s="84" t="s">
        <v>6</v>
      </c>
      <c r="C7" s="83" t="str">
        <f>IF('Seznam St.'!C6="","",'Seznam St.'!C6)</f>
        <v>Bohuslavice</v>
      </c>
      <c r="D7" s="264"/>
      <c r="E7" s="264"/>
      <c r="F7" s="213">
        <f>IF(D7="","",E7-D7)</f>
      </c>
      <c r="G7" s="190"/>
      <c r="H7" s="215">
        <f>IF(D7="","",F7-G7)</f>
      </c>
      <c r="I7" s="195"/>
      <c r="J7" s="190"/>
      <c r="K7" s="190"/>
      <c r="L7" s="190"/>
      <c r="M7" s="190"/>
      <c r="N7" s="190"/>
      <c r="O7" s="198">
        <f t="shared" si="0"/>
      </c>
      <c r="P7" s="257">
        <f aca="true" t="shared" si="1" ref="P7:P22">IF(H7="","",SUM(O7,H7))</f>
      </c>
      <c r="Q7" s="57">
        <f>IF(P7="","",RANK(P7,P5:P9,1))</f>
      </c>
      <c r="R7" s="51"/>
      <c r="S7" s="52"/>
      <c r="T7" s="45"/>
      <c r="U7" s="51"/>
      <c r="V7" s="52"/>
      <c r="W7" s="45"/>
      <c r="X7" s="45"/>
      <c r="Y7" s="47"/>
      <c r="Z7" s="47"/>
      <c r="AA7" s="50"/>
      <c r="AB7" s="47"/>
      <c r="AC7" s="14"/>
      <c r="AD7" s="14"/>
    </row>
    <row r="8" spans="1:30" ht="16.5" thickBot="1">
      <c r="A8" s="294"/>
      <c r="B8" s="84" t="s">
        <v>7</v>
      </c>
      <c r="C8" s="83" t="str">
        <f>IF('Seznam St.'!C7="","",'Seznam St.'!C7)</f>
        <v>Dolní Benešov</v>
      </c>
      <c r="D8" s="265"/>
      <c r="E8" s="264"/>
      <c r="F8" s="196">
        <f aca="true" t="shared" si="2" ref="F8:F22">IF(D8="","",E8-D8)</f>
      </c>
      <c r="G8" s="190"/>
      <c r="H8" s="197">
        <f aca="true" t="shared" si="3" ref="H8:H22">IF(D8="","",F8-G8)</f>
      </c>
      <c r="I8" s="195"/>
      <c r="J8" s="190"/>
      <c r="K8" s="190"/>
      <c r="L8" s="190"/>
      <c r="M8" s="190"/>
      <c r="N8" s="190"/>
      <c r="O8" s="198">
        <f t="shared" si="0"/>
      </c>
      <c r="P8" s="258">
        <f t="shared" si="1"/>
      </c>
      <c r="Q8" s="57">
        <f>IF(P8="","",RANK(P8,P5:P9,1))</f>
      </c>
      <c r="R8" s="51"/>
      <c r="S8" s="52"/>
      <c r="T8" s="45"/>
      <c r="U8" s="51"/>
      <c r="V8" s="52"/>
      <c r="W8" s="45"/>
      <c r="X8" s="45"/>
      <c r="Y8" s="47"/>
      <c r="Z8" s="47"/>
      <c r="AA8" s="50"/>
      <c r="AB8" s="47"/>
      <c r="AC8" s="14"/>
      <c r="AD8" s="14"/>
    </row>
    <row r="9" spans="1:30" ht="16.5" thickBot="1">
      <c r="A9" s="294"/>
      <c r="B9" s="86" t="s">
        <v>8</v>
      </c>
      <c r="C9" s="116" t="str">
        <f>IF('Seznam St.'!C8="","",'Seznam St.'!C8)</f>
        <v>Zábřeh</v>
      </c>
      <c r="D9" s="266"/>
      <c r="E9" s="267"/>
      <c r="F9" s="200">
        <f t="shared" si="2"/>
      </c>
      <c r="G9" s="194"/>
      <c r="H9" s="201">
        <f t="shared" si="3"/>
      </c>
      <c r="I9" s="199"/>
      <c r="J9" s="194"/>
      <c r="K9" s="194"/>
      <c r="L9" s="194"/>
      <c r="M9" s="194"/>
      <c r="N9" s="194"/>
      <c r="O9" s="202">
        <f t="shared" si="0"/>
      </c>
      <c r="P9" s="259">
        <f t="shared" si="1"/>
      </c>
      <c r="Q9" s="58">
        <f>IF(P9="","",RANK(P9,P5:P9,1))</f>
      </c>
      <c r="R9" s="51"/>
      <c r="S9" s="52"/>
      <c r="T9" s="45"/>
      <c r="U9" s="51"/>
      <c r="V9" s="52"/>
      <c r="W9" s="45"/>
      <c r="X9" s="45"/>
      <c r="Y9" s="47"/>
      <c r="Z9" s="47"/>
      <c r="AA9" s="50"/>
      <c r="AB9" s="47"/>
      <c r="AC9" s="14"/>
      <c r="AD9" s="14"/>
    </row>
    <row r="10" spans="1:30" ht="16.5" thickBot="1">
      <c r="A10" s="294" t="s">
        <v>48</v>
      </c>
      <c r="B10" s="85" t="s">
        <v>4</v>
      </c>
      <c r="C10" s="115" t="str">
        <f>IF('Seznam St.'!C9="","",'Seznam St.'!C9)</f>
        <v>Dobroslavice</v>
      </c>
      <c r="D10" s="265">
        <v>0.03125</v>
      </c>
      <c r="E10" s="264">
        <v>0.049837962962962966</v>
      </c>
      <c r="F10" s="204">
        <f t="shared" si="2"/>
        <v>0.018587962962962966</v>
      </c>
      <c r="G10" s="190">
        <v>0.0006944444444444445</v>
      </c>
      <c r="H10" s="205">
        <f t="shared" si="3"/>
        <v>0.01789351851851852</v>
      </c>
      <c r="I10" s="195">
        <v>0.006944444444444444</v>
      </c>
      <c r="J10" s="190">
        <v>0.003472222222222222</v>
      </c>
      <c r="K10" s="190">
        <v>0.0020833333333333333</v>
      </c>
      <c r="L10" s="190">
        <v>0</v>
      </c>
      <c r="M10" s="190">
        <v>0.0006944444444444445</v>
      </c>
      <c r="N10" s="190">
        <v>0.004166666666666667</v>
      </c>
      <c r="O10" s="206">
        <f t="shared" si="0"/>
        <v>0.01736111111111111</v>
      </c>
      <c r="P10" s="260">
        <f t="shared" si="1"/>
        <v>0.03525462962962963</v>
      </c>
      <c r="Q10" s="71">
        <f>IF(P10="","",RANK(P10,P10:P17,1))</f>
        <v>4</v>
      </c>
      <c r="R10" s="51"/>
      <c r="S10" s="52"/>
      <c r="T10" s="45"/>
      <c r="U10" s="51"/>
      <c r="V10" s="52"/>
      <c r="W10" s="45"/>
      <c r="X10" s="45"/>
      <c r="Y10" s="47"/>
      <c r="Z10" s="47"/>
      <c r="AA10" s="50"/>
      <c r="AB10" s="47"/>
      <c r="AC10" s="14"/>
      <c r="AD10" s="14"/>
    </row>
    <row r="11" spans="1:17" ht="16.5" thickBot="1">
      <c r="A11" s="294"/>
      <c r="B11" s="84" t="s">
        <v>5</v>
      </c>
      <c r="C11" s="83" t="str">
        <f>IF('Seznam St.'!C10="","",'Seznam St.'!C10)</f>
        <v>Bobrovníky</v>
      </c>
      <c r="D11" s="265">
        <v>0.052083333333333336</v>
      </c>
      <c r="E11" s="264">
        <v>0.07065972222222222</v>
      </c>
      <c r="F11" s="196">
        <f t="shared" si="2"/>
        <v>0.018576388888888885</v>
      </c>
      <c r="G11" s="190">
        <v>0.003472222222222222</v>
      </c>
      <c r="H11" s="197">
        <f t="shared" si="3"/>
        <v>0.015104166666666663</v>
      </c>
      <c r="I11" s="195">
        <v>0.005555555555555556</v>
      </c>
      <c r="J11" s="190">
        <v>0.004166666666666667</v>
      </c>
      <c r="K11" s="190">
        <v>0.0020833333333333333</v>
      </c>
      <c r="L11" s="190">
        <v>0.001388888888888889</v>
      </c>
      <c r="M11" s="190">
        <v>0.0006944444444444445</v>
      </c>
      <c r="N11" s="190">
        <v>0.0020833333333333333</v>
      </c>
      <c r="O11" s="198">
        <f t="shared" si="0"/>
        <v>0.01597222222222222</v>
      </c>
      <c r="P11" s="258">
        <f t="shared" si="1"/>
        <v>0.031076388888888883</v>
      </c>
      <c r="Q11" s="57">
        <f>IF(P11="","",RANK(P11,P10:P17,1))</f>
        <v>2</v>
      </c>
    </row>
    <row r="12" spans="1:17" ht="16.5" thickBot="1">
      <c r="A12" s="294"/>
      <c r="B12" s="84" t="s">
        <v>6</v>
      </c>
      <c r="C12" s="83" t="str">
        <f>IF('Seznam St.'!C11="","",'Seznam St.'!C11)</f>
        <v>Vřesina</v>
      </c>
      <c r="D12" s="265">
        <v>0.04513888888888889</v>
      </c>
      <c r="E12" s="264">
        <v>0.061701388888888896</v>
      </c>
      <c r="F12" s="196">
        <f t="shared" si="2"/>
        <v>0.016562500000000008</v>
      </c>
      <c r="G12" s="190">
        <v>0.0020833333333333333</v>
      </c>
      <c r="H12" s="197">
        <f t="shared" si="3"/>
        <v>0.014479166666666675</v>
      </c>
      <c r="I12" s="195">
        <v>0.005555555555555556</v>
      </c>
      <c r="J12" s="190">
        <v>0</v>
      </c>
      <c r="K12" s="190">
        <v>0</v>
      </c>
      <c r="L12" s="190">
        <v>0</v>
      </c>
      <c r="M12" s="190">
        <v>0</v>
      </c>
      <c r="N12" s="190">
        <v>0.004166666666666667</v>
      </c>
      <c r="O12" s="198">
        <f t="shared" si="0"/>
        <v>0.009722222222222222</v>
      </c>
      <c r="P12" s="258">
        <f t="shared" si="1"/>
        <v>0.024201388888888897</v>
      </c>
      <c r="Q12" s="57">
        <f>IF(P12="","",RANK(P12,P10:P17,1))</f>
        <v>1</v>
      </c>
    </row>
    <row r="13" spans="1:17" ht="16.5" thickBot="1">
      <c r="A13" s="294"/>
      <c r="B13" s="84" t="s">
        <v>7</v>
      </c>
      <c r="C13" s="83" t="str">
        <f>IF('Seznam St.'!C12="","",'Seznam St.'!C12)</f>
        <v>Darkovice</v>
      </c>
      <c r="D13" s="265">
        <v>0.04861111111111111</v>
      </c>
      <c r="E13" s="264">
        <v>0.07525462962962963</v>
      </c>
      <c r="F13" s="196">
        <f t="shared" si="2"/>
        <v>0.026643518518518518</v>
      </c>
      <c r="G13" s="190">
        <v>0</v>
      </c>
      <c r="H13" s="197">
        <f t="shared" si="3"/>
        <v>0.026643518518518518</v>
      </c>
      <c r="I13" s="195">
        <v>0.009722222222222222</v>
      </c>
      <c r="J13" s="190">
        <v>0.003472222222222222</v>
      </c>
      <c r="K13" s="190">
        <v>0.0062499999999999995</v>
      </c>
      <c r="L13" s="190">
        <v>0.006944444444444444</v>
      </c>
      <c r="M13" s="190">
        <v>0.004861111111111111</v>
      </c>
      <c r="N13" s="190">
        <v>0.004166666666666667</v>
      </c>
      <c r="O13" s="198">
        <f t="shared" si="0"/>
        <v>0.035416666666666666</v>
      </c>
      <c r="P13" s="258">
        <f t="shared" si="1"/>
        <v>0.062060185185185184</v>
      </c>
      <c r="Q13" s="57">
        <f>IF(P13="","",RANK(P13,P10:P17,1))</f>
        <v>7</v>
      </c>
    </row>
    <row r="14" spans="1:17" ht="16.5" thickBot="1">
      <c r="A14" s="294"/>
      <c r="B14" s="84" t="s">
        <v>8</v>
      </c>
      <c r="C14" s="83" t="str">
        <f>IF('Seznam St.'!C13="","",'Seznam St.'!C13)</f>
        <v>Děhylov</v>
      </c>
      <c r="D14" s="265">
        <v>0.05555555555555555</v>
      </c>
      <c r="E14" s="264">
        <v>0.07277777777777777</v>
      </c>
      <c r="F14" s="196">
        <f t="shared" si="2"/>
        <v>0.017222222222222222</v>
      </c>
      <c r="G14" s="190">
        <v>0.0006944444444444445</v>
      </c>
      <c r="H14" s="197">
        <f t="shared" si="3"/>
        <v>0.016527777777777777</v>
      </c>
      <c r="I14" s="195">
        <v>0.007638888888888889</v>
      </c>
      <c r="J14" s="190">
        <v>0</v>
      </c>
      <c r="K14" s="190">
        <v>0.0020833333333333333</v>
      </c>
      <c r="L14" s="190">
        <v>0</v>
      </c>
      <c r="M14" s="190">
        <v>0.0006944444444444445</v>
      </c>
      <c r="N14" s="190">
        <v>0.004166666666666667</v>
      </c>
      <c r="O14" s="198">
        <f t="shared" si="0"/>
        <v>0.014583333333333334</v>
      </c>
      <c r="P14" s="258">
        <f t="shared" si="1"/>
        <v>0.03111111111111111</v>
      </c>
      <c r="Q14" s="57">
        <f>IF(P14="","",RANK(P14,P10:P17,1))</f>
        <v>3</v>
      </c>
    </row>
    <row r="15" spans="1:17" ht="16.5" thickBot="1">
      <c r="A15" s="294"/>
      <c r="B15" s="84" t="s">
        <v>9</v>
      </c>
      <c r="C15" s="83" t="str">
        <f>IF('Seznam St.'!C14="","",'Seznam St.'!C14)</f>
        <v>Darkovičky</v>
      </c>
      <c r="D15" s="265"/>
      <c r="E15" s="264"/>
      <c r="F15" s="196">
        <f t="shared" si="2"/>
      </c>
      <c r="G15" s="190"/>
      <c r="H15" s="197">
        <f t="shared" si="3"/>
      </c>
      <c r="I15" s="195"/>
      <c r="J15" s="190"/>
      <c r="K15" s="190"/>
      <c r="L15" s="190"/>
      <c r="M15" s="190"/>
      <c r="N15" s="190"/>
      <c r="O15" s="198">
        <f t="shared" si="0"/>
      </c>
      <c r="P15" s="258">
        <f t="shared" si="1"/>
      </c>
      <c r="Q15" s="57">
        <f>IF(P15="","",RANK(P15,P10:P17,1))</f>
      </c>
    </row>
    <row r="16" spans="1:17" ht="16.5" thickBot="1">
      <c r="A16" s="294"/>
      <c r="B16" s="84" t="s">
        <v>10</v>
      </c>
      <c r="C16" s="83" t="str">
        <f>IF('Seznam St.'!C15="","",'Seznam St.'!C15)</f>
        <v>Hlučín</v>
      </c>
      <c r="D16" s="265">
        <v>0.03819444444444444</v>
      </c>
      <c r="E16" s="264">
        <v>0.05741898148148148</v>
      </c>
      <c r="F16" s="196">
        <f t="shared" si="2"/>
        <v>0.01922453703703704</v>
      </c>
      <c r="G16" s="190">
        <v>0</v>
      </c>
      <c r="H16" s="197">
        <f t="shared" si="3"/>
        <v>0.01922453703703704</v>
      </c>
      <c r="I16" s="195">
        <v>0.010416666666666666</v>
      </c>
      <c r="J16" s="190">
        <v>0.006944444444444444</v>
      </c>
      <c r="K16" s="190">
        <v>0.0020833333333333333</v>
      </c>
      <c r="L16" s="190">
        <v>0</v>
      </c>
      <c r="M16" s="190">
        <v>0.001388888888888889</v>
      </c>
      <c r="N16" s="190">
        <v>0.0062499999999999995</v>
      </c>
      <c r="O16" s="198">
        <f t="shared" si="0"/>
        <v>0.02708333333333333</v>
      </c>
      <c r="P16" s="258">
        <f t="shared" si="1"/>
        <v>0.046307870370370374</v>
      </c>
      <c r="Q16" s="57">
        <f>IF(P16="","",RANK(P16,P10:P17,1))</f>
        <v>6</v>
      </c>
    </row>
    <row r="17" spans="1:17" ht="16.5" thickBot="1">
      <c r="A17" s="294"/>
      <c r="B17" s="86" t="s">
        <v>11</v>
      </c>
      <c r="C17" s="83" t="str">
        <f>IF('Seznam St.'!C16="","",'Seznam St.'!C16)</f>
        <v>Kozmice</v>
      </c>
      <c r="D17" s="266">
        <v>0.05902777777777778</v>
      </c>
      <c r="E17" s="267">
        <v>0.07690972222222221</v>
      </c>
      <c r="F17" s="200">
        <f t="shared" si="2"/>
        <v>0.01788194444444443</v>
      </c>
      <c r="G17" s="194">
        <v>0</v>
      </c>
      <c r="H17" s="201">
        <f t="shared" si="3"/>
        <v>0.01788194444444443</v>
      </c>
      <c r="I17" s="199">
        <v>0.009722222222222222</v>
      </c>
      <c r="J17" s="194">
        <v>0.004861111111111111</v>
      </c>
      <c r="K17" s="194">
        <v>0</v>
      </c>
      <c r="L17" s="194">
        <v>0</v>
      </c>
      <c r="M17" s="194">
        <v>0.0006944444444444445</v>
      </c>
      <c r="N17" s="194">
        <v>0.004166666666666667</v>
      </c>
      <c r="O17" s="202">
        <f t="shared" si="0"/>
        <v>0.019444444444444445</v>
      </c>
      <c r="P17" s="259">
        <f t="shared" si="1"/>
        <v>0.037326388888888874</v>
      </c>
      <c r="Q17" s="58">
        <f>IF(P17="","",RANK(P17,P10:P17,1))</f>
        <v>5</v>
      </c>
    </row>
    <row r="18" spans="1:17" ht="16.5" thickBot="1">
      <c r="A18" s="294" t="s">
        <v>49</v>
      </c>
      <c r="B18" s="85" t="s">
        <v>4</v>
      </c>
      <c r="C18" s="115" t="str">
        <f>IF('Seznam St.'!C17="","",'Seznam St.'!C17)</f>
        <v>Hať</v>
      </c>
      <c r="D18" s="268"/>
      <c r="E18" s="269"/>
      <c r="F18" s="204">
        <f t="shared" si="2"/>
      </c>
      <c r="G18" s="193"/>
      <c r="H18" s="205">
        <f t="shared" si="3"/>
      </c>
      <c r="I18" s="203"/>
      <c r="J18" s="193"/>
      <c r="K18" s="193"/>
      <c r="L18" s="193"/>
      <c r="M18" s="193"/>
      <c r="N18" s="193"/>
      <c r="O18" s="206">
        <f t="shared" si="0"/>
      </c>
      <c r="P18" s="261">
        <f t="shared" si="1"/>
      </c>
      <c r="Q18" s="71">
        <f>IF(P18="","",RANK(P18,P18:P22,1))</f>
      </c>
    </row>
    <row r="19" spans="1:17" ht="16.5" thickBot="1">
      <c r="A19" s="294"/>
      <c r="B19" s="84" t="s">
        <v>5</v>
      </c>
      <c r="C19" s="83" t="str">
        <f>IF('Seznam St.'!C18="","",'Seznam St.'!C18)</f>
        <v>Šilheřovice</v>
      </c>
      <c r="D19" s="265"/>
      <c r="E19" s="264"/>
      <c r="F19" s="196">
        <f t="shared" si="2"/>
      </c>
      <c r="G19" s="190"/>
      <c r="H19" s="197">
        <f t="shared" si="3"/>
      </c>
      <c r="I19" s="195"/>
      <c r="J19" s="190"/>
      <c r="K19" s="190"/>
      <c r="L19" s="190"/>
      <c r="M19" s="190"/>
      <c r="N19" s="190"/>
      <c r="O19" s="198">
        <f t="shared" si="0"/>
      </c>
      <c r="P19" s="262">
        <f t="shared" si="1"/>
      </c>
      <c r="Q19" s="57">
        <f>IF(P19="","",RANK(P19,P18:P22,1))</f>
      </c>
    </row>
    <row r="20" spans="1:17" ht="16.5" thickBot="1">
      <c r="A20" s="294"/>
      <c r="B20" s="84" t="s">
        <v>6</v>
      </c>
      <c r="C20" s="83" t="str">
        <f>IF('Seznam St.'!C19="","",'Seznam St.'!C19)</f>
        <v>Markvartovice</v>
      </c>
      <c r="D20" s="265">
        <v>0.041666666666666664</v>
      </c>
      <c r="E20" s="264">
        <v>0.06081018518518518</v>
      </c>
      <c r="F20" s="196">
        <f t="shared" si="2"/>
        <v>0.019143518518518518</v>
      </c>
      <c r="G20" s="190">
        <v>0</v>
      </c>
      <c r="H20" s="197">
        <f t="shared" si="3"/>
        <v>0.019143518518518518</v>
      </c>
      <c r="I20" s="195">
        <v>0.007638888888888889</v>
      </c>
      <c r="J20" s="190">
        <v>0.006944444444444444</v>
      </c>
      <c r="K20" s="190">
        <v>0.0020833333333333333</v>
      </c>
      <c r="L20" s="190">
        <v>0</v>
      </c>
      <c r="M20" s="190">
        <v>0.0006944444444444445</v>
      </c>
      <c r="N20" s="190">
        <v>0.0020833333333333333</v>
      </c>
      <c r="O20" s="198">
        <f t="shared" si="0"/>
        <v>0.019444444444444445</v>
      </c>
      <c r="P20" s="262">
        <f t="shared" si="1"/>
        <v>0.03858796296296296</v>
      </c>
      <c r="Q20" s="57">
        <f>IF(P20="","",RANK(P20,P18:P22,1))</f>
        <v>1</v>
      </c>
    </row>
    <row r="21" spans="1:17" ht="16.5" thickBot="1">
      <c r="A21" s="294"/>
      <c r="B21" s="84" t="s">
        <v>7</v>
      </c>
      <c r="C21" s="83" t="str">
        <f>IF('Seznam St.'!C20="","",'Seznam St.'!C20)</f>
        <v>Ludgeřovice</v>
      </c>
      <c r="D21" s="265">
        <v>0.034722222222222224</v>
      </c>
      <c r="E21" s="264">
        <v>0.052708333333333336</v>
      </c>
      <c r="F21" s="196">
        <f t="shared" si="2"/>
        <v>0.017986111111111112</v>
      </c>
      <c r="G21" s="190">
        <v>0</v>
      </c>
      <c r="H21" s="197">
        <f t="shared" si="3"/>
        <v>0.017986111111111112</v>
      </c>
      <c r="I21" s="195">
        <v>0.008333333333333333</v>
      </c>
      <c r="J21" s="190">
        <v>0.003472222222222222</v>
      </c>
      <c r="K21" s="190">
        <v>0.004166666666666667</v>
      </c>
      <c r="L21" s="190">
        <v>0.003472222222222222</v>
      </c>
      <c r="M21" s="190">
        <v>0.0020833333333333333</v>
      </c>
      <c r="N21" s="190">
        <v>0.008333333333333333</v>
      </c>
      <c r="O21" s="198">
        <f t="shared" si="0"/>
        <v>0.02986111111111111</v>
      </c>
      <c r="P21" s="262">
        <f t="shared" si="1"/>
        <v>0.04784722222222222</v>
      </c>
      <c r="Q21" s="57">
        <f>IF(P21="","",RANK(P21,P18:P22,1))</f>
        <v>2</v>
      </c>
    </row>
    <row r="22" spans="1:17" ht="16.5" thickBot="1">
      <c r="A22" s="294"/>
      <c r="B22" s="86" t="s">
        <v>8</v>
      </c>
      <c r="C22" s="116" t="str">
        <f>IF('Seznam St.'!C21="","",'Seznam St.'!C21)</f>
        <v>Vrablovec</v>
      </c>
      <c r="D22" s="266"/>
      <c r="E22" s="267"/>
      <c r="F22" s="200">
        <f t="shared" si="2"/>
      </c>
      <c r="G22" s="194"/>
      <c r="H22" s="201">
        <f t="shared" si="3"/>
      </c>
      <c r="I22" s="199"/>
      <c r="J22" s="194"/>
      <c r="K22" s="194"/>
      <c r="L22" s="194"/>
      <c r="M22" s="194"/>
      <c r="N22" s="194"/>
      <c r="O22" s="202">
        <f t="shared" si="0"/>
      </c>
      <c r="P22" s="259">
        <f t="shared" si="1"/>
      </c>
      <c r="Q22" s="58">
        <f>IF(P22="","",RANK(P22,P18:P22,1))</f>
      </c>
    </row>
    <row r="23" spans="1:17" ht="15.75">
      <c r="A23" s="161"/>
      <c r="B23" s="155"/>
      <c r="C23" s="156"/>
      <c r="D23" s="160"/>
      <c r="E23" s="160"/>
      <c r="F23" s="185"/>
      <c r="G23" s="160"/>
      <c r="H23" s="45"/>
      <c r="I23" s="52"/>
      <c r="J23" s="52"/>
      <c r="K23" s="52"/>
      <c r="L23" s="52"/>
      <c r="M23" s="52"/>
      <c r="N23" s="52"/>
      <c r="O23" s="184"/>
      <c r="P23" s="45"/>
      <c r="Q23" s="159"/>
    </row>
    <row r="24" spans="1:17" ht="15.75">
      <c r="A24" s="153"/>
      <c r="B24" s="4"/>
      <c r="C24" s="160"/>
      <c r="D24" s="160"/>
      <c r="E24" s="160"/>
      <c r="F24" s="185"/>
      <c r="G24" s="160"/>
      <c r="H24" s="45"/>
      <c r="I24" s="52"/>
      <c r="J24" s="52"/>
      <c r="K24" s="52"/>
      <c r="L24" s="52"/>
      <c r="M24" s="52"/>
      <c r="N24" s="52"/>
      <c r="O24" s="184"/>
      <c r="P24" s="45"/>
      <c r="Q24" s="50"/>
    </row>
    <row r="25" spans="1:17" ht="15.75">
      <c r="A25" s="153"/>
      <c r="B25" s="4"/>
      <c r="C25" s="160"/>
      <c r="D25" s="160"/>
      <c r="E25" s="160"/>
      <c r="F25" s="185"/>
      <c r="G25" s="160"/>
      <c r="H25" s="45"/>
      <c r="I25" s="52"/>
      <c r="J25" s="52"/>
      <c r="K25" s="52"/>
      <c r="L25" s="52"/>
      <c r="M25" s="52"/>
      <c r="N25" s="52"/>
      <c r="O25" s="184"/>
      <c r="P25" s="45"/>
      <c r="Q25" s="50"/>
    </row>
    <row r="26" spans="1:17" ht="15.75">
      <c r="A26" s="153"/>
      <c r="B26" s="4"/>
      <c r="C26" s="160"/>
      <c r="D26" s="160"/>
      <c r="E26" s="160"/>
      <c r="F26" s="185"/>
      <c r="G26" s="160"/>
      <c r="H26" s="45"/>
      <c r="I26" s="52"/>
      <c r="J26" s="52"/>
      <c r="K26" s="52"/>
      <c r="L26" s="52"/>
      <c r="M26" s="52"/>
      <c r="N26" s="52"/>
      <c r="O26" s="184"/>
      <c r="P26" s="45"/>
      <c r="Q26" s="50"/>
    </row>
    <row r="27" spans="1:17" ht="15.75">
      <c r="A27" s="153"/>
      <c r="B27" s="4"/>
      <c r="C27" s="160"/>
      <c r="D27" s="160"/>
      <c r="E27" s="160"/>
      <c r="F27" s="185"/>
      <c r="G27" s="160"/>
      <c r="H27" s="45"/>
      <c r="I27" s="52"/>
      <c r="J27" s="52"/>
      <c r="K27" s="52"/>
      <c r="L27" s="52"/>
      <c r="M27" s="52"/>
      <c r="N27" s="52"/>
      <c r="O27" s="184"/>
      <c r="P27" s="45"/>
      <c r="Q27" s="50"/>
    </row>
  </sheetData>
  <sheetProtection/>
  <mergeCells count="12">
    <mergeCell ref="A5:A9"/>
    <mergeCell ref="A10:A17"/>
    <mergeCell ref="A18:A22"/>
    <mergeCell ref="A1:Q1"/>
    <mergeCell ref="A2:Q2"/>
    <mergeCell ref="I3:O3"/>
    <mergeCell ref="D3:H3"/>
    <mergeCell ref="P3:P4"/>
    <mergeCell ref="Q3:Q4"/>
    <mergeCell ref="C3:C4"/>
    <mergeCell ref="B3:B4"/>
    <mergeCell ref="A3:A4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PageLayoutView="0" workbookViewId="0" topLeftCell="A4">
      <selection activeCell="K13" sqref="K13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9" max="9" width="10.28125" style="0" customWidth="1"/>
    <col min="10" max="10" width="13.8515625" style="0" customWidth="1"/>
    <col min="11" max="11" width="11.7109375" style="53" customWidth="1"/>
  </cols>
  <sheetData>
    <row r="1" spans="1:11" s="1" customFormat="1" ht="30.75" customHeight="1">
      <c r="A1" s="290" t="s">
        <v>34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1" customFormat="1" ht="26.25" customHeight="1" thickBot="1">
      <c r="A2" s="292" t="s">
        <v>73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8.25" thickBot="1">
      <c r="A3" s="117" t="s">
        <v>50</v>
      </c>
      <c r="B3" s="130" t="s">
        <v>23</v>
      </c>
      <c r="C3" s="131" t="s">
        <v>2</v>
      </c>
      <c r="D3" s="127" t="s">
        <v>3</v>
      </c>
      <c r="E3" s="128" t="s">
        <v>28</v>
      </c>
      <c r="F3" s="128" t="s">
        <v>71</v>
      </c>
      <c r="G3" s="128" t="s">
        <v>29</v>
      </c>
      <c r="H3" s="128" t="s">
        <v>28</v>
      </c>
      <c r="I3" s="129" t="s">
        <v>71</v>
      </c>
      <c r="J3" s="118" t="s">
        <v>26</v>
      </c>
      <c r="K3" s="138" t="s">
        <v>27</v>
      </c>
    </row>
    <row r="4" spans="1:11" ht="16.5" thickBot="1">
      <c r="A4" s="294" t="s">
        <v>47</v>
      </c>
      <c r="B4" s="85" t="s">
        <v>4</v>
      </c>
      <c r="C4" s="121" t="str">
        <f>IF('Seznam St.'!C4="","",'Seznam St.'!C4)</f>
        <v>Píšť</v>
      </c>
      <c r="D4" s="150"/>
      <c r="E4" s="69"/>
      <c r="F4" s="37">
        <f>IF(D4="","",D4+E4)</f>
      </c>
      <c r="G4" s="68"/>
      <c r="H4" s="69"/>
      <c r="I4" s="113">
        <f>IF(G4="","",G4+H4)</f>
      </c>
      <c r="J4" s="76">
        <f aca="true" t="shared" si="0" ref="J4:J9">IF(F4="","",MIN(I4,F4))</f>
      </c>
      <c r="K4" s="71">
        <f>IF(J4="","",RANK(J4,J4:J8,1))</f>
      </c>
    </row>
    <row r="5" spans="1:11" ht="16.5" thickBot="1">
      <c r="A5" s="294"/>
      <c r="B5" s="84" t="s">
        <v>5</v>
      </c>
      <c r="C5" s="43" t="str">
        <f>IF('Seznam St.'!C5="","",'Seznam St.'!C5)</f>
        <v>Závada</v>
      </c>
      <c r="D5" s="151">
        <v>0.0007494212962962962</v>
      </c>
      <c r="E5" s="59"/>
      <c r="F5" s="112">
        <f aca="true" t="shared" si="1" ref="F5:F21">IF(D5="","",D5+E5)</f>
        <v>0.0007494212962962962</v>
      </c>
      <c r="G5" s="73"/>
      <c r="H5" s="59"/>
      <c r="I5" s="113">
        <f>IF(G5="","",G5+H5)</f>
      </c>
      <c r="J5" s="55">
        <f t="shared" si="0"/>
        <v>0.0007494212962962962</v>
      </c>
      <c r="K5" s="57">
        <f>IF(J5="","",RANK(J5,J4:J8,1))</f>
        <v>1</v>
      </c>
    </row>
    <row r="6" spans="1:11" ht="16.5" thickBot="1">
      <c r="A6" s="294"/>
      <c r="B6" s="84" t="s">
        <v>6</v>
      </c>
      <c r="C6" s="43" t="str">
        <f>IF('Seznam St.'!C6="","",'Seznam St.'!C6)</f>
        <v>Bohuslavice</v>
      </c>
      <c r="D6" s="151"/>
      <c r="E6" s="59"/>
      <c r="F6" s="112">
        <f t="shared" si="1"/>
      </c>
      <c r="G6" s="79"/>
      <c r="H6" s="59"/>
      <c r="I6" s="113">
        <f aca="true" t="shared" si="2" ref="I6:I21">IF(G6="","",G6+H6)</f>
      </c>
      <c r="J6" s="55">
        <f t="shared" si="0"/>
      </c>
      <c r="K6" s="57">
        <f>IF(J6="","",RANK(J6,J4:J8,1))</f>
      </c>
    </row>
    <row r="7" spans="1:11" ht="16.5" thickBot="1">
      <c r="A7" s="294"/>
      <c r="B7" s="84" t="s">
        <v>7</v>
      </c>
      <c r="C7" s="43" t="str">
        <f>IF('Seznam St.'!C7="","",'Seznam St.'!C7)</f>
        <v>Dolní Benešov</v>
      </c>
      <c r="D7" s="15"/>
      <c r="E7" s="59"/>
      <c r="F7" s="112">
        <f t="shared" si="1"/>
      </c>
      <c r="G7" s="73"/>
      <c r="H7" s="59"/>
      <c r="I7" s="113">
        <f t="shared" si="2"/>
      </c>
      <c r="J7" s="55">
        <f t="shared" si="0"/>
      </c>
      <c r="K7" s="57">
        <f>IF(J7="","",RANK(J7,J4:J8,1))</f>
      </c>
    </row>
    <row r="8" spans="1:11" ht="16.5" thickBot="1">
      <c r="A8" s="294"/>
      <c r="B8" s="86" t="s">
        <v>8</v>
      </c>
      <c r="C8" s="75" t="str">
        <f>IF('Seznam St.'!C8="","",'Seznam St.'!C8)</f>
        <v>Zábřeh</v>
      </c>
      <c r="D8" s="16"/>
      <c r="E8" s="81"/>
      <c r="F8" s="122">
        <f t="shared" si="1"/>
      </c>
      <c r="G8" s="82"/>
      <c r="H8" s="81"/>
      <c r="I8" s="123">
        <f t="shared" si="2"/>
      </c>
      <c r="J8" s="56">
        <f t="shared" si="0"/>
      </c>
      <c r="K8" s="58">
        <f>IF(J8="","",RANK(J8,J4:J8,1))</f>
      </c>
    </row>
    <row r="9" spans="1:11" ht="16.5" thickBot="1">
      <c r="A9" s="294" t="s">
        <v>48</v>
      </c>
      <c r="B9" s="85" t="s">
        <v>4</v>
      </c>
      <c r="C9" s="115" t="str">
        <f>IF('Seznam St.'!C9="","",'Seznam St.'!C9)</f>
        <v>Dobroslavice</v>
      </c>
      <c r="D9" s="67">
        <v>0.000751388888888889</v>
      </c>
      <c r="E9" s="69"/>
      <c r="F9" s="37">
        <f t="shared" si="1"/>
        <v>0.000751388888888889</v>
      </c>
      <c r="G9" s="124"/>
      <c r="H9" s="125"/>
      <c r="I9" s="70">
        <f t="shared" si="2"/>
      </c>
      <c r="J9" s="76">
        <f t="shared" si="0"/>
        <v>0.000751388888888889</v>
      </c>
      <c r="K9" s="71">
        <f>IF(J9="","",RANK(J9,J9:J16,1))</f>
        <v>2</v>
      </c>
    </row>
    <row r="10" spans="1:11" ht="16.5" thickBot="1">
      <c r="A10" s="294"/>
      <c r="B10" s="84" t="s">
        <v>5</v>
      </c>
      <c r="C10" s="83" t="str">
        <f>IF('Seznam St.'!C10="","",'Seznam St.'!C10)</f>
        <v>Bobrovníky</v>
      </c>
      <c r="D10" s="72">
        <v>0.0006701388888888888</v>
      </c>
      <c r="E10" s="59"/>
      <c r="F10" s="112">
        <f t="shared" si="1"/>
        <v>0.0006701388888888888</v>
      </c>
      <c r="G10" s="79"/>
      <c r="H10" s="59"/>
      <c r="I10" s="113">
        <f t="shared" si="2"/>
      </c>
      <c r="J10" s="55">
        <f aca="true" t="shared" si="3" ref="J10:J21">IF(F10="","",MIN(I10,F10))</f>
        <v>0.0006701388888888888</v>
      </c>
      <c r="K10" s="57">
        <f>IF(J10="","",RANK(J10,J9:J16,1))</f>
        <v>1</v>
      </c>
    </row>
    <row r="11" spans="1:11" ht="16.5" thickBot="1">
      <c r="A11" s="294"/>
      <c r="B11" s="84" t="s">
        <v>6</v>
      </c>
      <c r="C11" s="83" t="str">
        <f>IF('Seznam St.'!C11="","",'Seznam St.'!C11)</f>
        <v>Vřesina</v>
      </c>
      <c r="D11" s="78">
        <v>0.0006866898148148149</v>
      </c>
      <c r="E11" s="59">
        <v>0.00011574074074074073</v>
      </c>
      <c r="F11" s="112">
        <f t="shared" si="1"/>
        <v>0.0008024305555555556</v>
      </c>
      <c r="G11" s="79"/>
      <c r="H11" s="59"/>
      <c r="I11" s="113">
        <f t="shared" si="2"/>
      </c>
      <c r="J11" s="55">
        <f t="shared" si="3"/>
        <v>0.0008024305555555556</v>
      </c>
      <c r="K11" s="57">
        <f>IF(J11="","",RANK(J11,J9:J16,1))</f>
        <v>3</v>
      </c>
    </row>
    <row r="12" spans="1:11" ht="16.5" thickBot="1">
      <c r="A12" s="294"/>
      <c r="B12" s="84" t="s">
        <v>7</v>
      </c>
      <c r="C12" s="83" t="str">
        <f>IF('Seznam St.'!C12="","",'Seznam St.'!C12)</f>
        <v>Darkovice</v>
      </c>
      <c r="D12" s="78">
        <v>0.0008534722222222224</v>
      </c>
      <c r="E12" s="59"/>
      <c r="F12" s="112">
        <f t="shared" si="1"/>
        <v>0.0008534722222222224</v>
      </c>
      <c r="G12" s="79"/>
      <c r="H12" s="59"/>
      <c r="I12" s="113">
        <f t="shared" si="2"/>
      </c>
      <c r="J12" s="55">
        <f t="shared" si="3"/>
        <v>0.0008534722222222224</v>
      </c>
      <c r="K12" s="57">
        <f>IF(J12="","",RANK(J12,J9:J16,1))</f>
        <v>4</v>
      </c>
    </row>
    <row r="13" spans="1:11" ht="16.5" thickBot="1">
      <c r="A13" s="294"/>
      <c r="B13" s="84" t="s">
        <v>8</v>
      </c>
      <c r="C13" s="83" t="str">
        <f>IF('Seznam St.'!C13="","",'Seznam St.'!C13)</f>
        <v>Děhylov</v>
      </c>
      <c r="D13" s="78">
        <v>0.0008722222222222223</v>
      </c>
      <c r="E13" s="59">
        <v>0.00011574074074074073</v>
      </c>
      <c r="F13" s="112">
        <f t="shared" si="1"/>
        <v>0.000987962962962963</v>
      </c>
      <c r="G13" s="79"/>
      <c r="H13" s="59"/>
      <c r="I13" s="113">
        <f t="shared" si="2"/>
      </c>
      <c r="J13" s="55">
        <f t="shared" si="3"/>
        <v>0.000987962962962963</v>
      </c>
      <c r="K13" s="57">
        <f>IF(J13="","",RANK(J13,J9:J16,1))</f>
        <v>7</v>
      </c>
    </row>
    <row r="14" spans="1:11" ht="16.5" thickBot="1">
      <c r="A14" s="294"/>
      <c r="B14" s="84" t="s">
        <v>9</v>
      </c>
      <c r="C14" s="83" t="str">
        <f>IF('Seznam St.'!C14="","",'Seznam St.'!C14)</f>
        <v>Darkovičky</v>
      </c>
      <c r="D14" s="78"/>
      <c r="E14" s="59"/>
      <c r="F14" s="112">
        <f t="shared" si="1"/>
      </c>
      <c r="G14" s="79"/>
      <c r="H14" s="59"/>
      <c r="I14" s="113">
        <f t="shared" si="2"/>
      </c>
      <c r="J14" s="55">
        <f t="shared" si="3"/>
      </c>
      <c r="K14" s="57">
        <f>IF(J14="","",RANK(J14,J9:J16,1))</f>
      </c>
    </row>
    <row r="15" spans="1:11" ht="16.5" thickBot="1">
      <c r="A15" s="294"/>
      <c r="B15" s="84" t="s">
        <v>10</v>
      </c>
      <c r="C15" s="83" t="str">
        <f>IF('Seznam St.'!C15="","",'Seznam St.'!C15)</f>
        <v>Hlučín</v>
      </c>
      <c r="D15" s="77">
        <v>0.0008634259259259259</v>
      </c>
      <c r="E15" s="59"/>
      <c r="F15" s="112">
        <f t="shared" si="1"/>
        <v>0.0008634259259259259</v>
      </c>
      <c r="G15" s="73"/>
      <c r="H15" s="59"/>
      <c r="I15" s="113">
        <f t="shared" si="2"/>
      </c>
      <c r="J15" s="55">
        <f t="shared" si="3"/>
        <v>0.0008634259259259259</v>
      </c>
      <c r="K15" s="57">
        <f>IF(J15="","",RANK(J15,J9:J16,1))</f>
        <v>6</v>
      </c>
    </row>
    <row r="16" spans="1:11" ht="16.5" thickBot="1">
      <c r="A16" s="294"/>
      <c r="B16" s="86" t="s">
        <v>11</v>
      </c>
      <c r="C16" s="83" t="str">
        <f>IF('Seznam St.'!C16="","",'Seznam St.'!C16)</f>
        <v>Kozmice</v>
      </c>
      <c r="D16" s="80">
        <v>0.0007412037037037037</v>
      </c>
      <c r="E16" s="81">
        <v>0.00011574074074074073</v>
      </c>
      <c r="F16" s="122">
        <f t="shared" si="1"/>
        <v>0.0008569444444444444</v>
      </c>
      <c r="G16" s="82"/>
      <c r="H16" s="81"/>
      <c r="I16" s="123">
        <f t="shared" si="2"/>
      </c>
      <c r="J16" s="56">
        <f t="shared" si="3"/>
        <v>0.0008569444444444444</v>
      </c>
      <c r="K16" s="58">
        <f>IF(J16="","",RANK(J16,J9:J16,1))</f>
        <v>5</v>
      </c>
    </row>
    <row r="17" spans="1:11" ht="16.5" thickBot="1">
      <c r="A17" s="294" t="s">
        <v>49</v>
      </c>
      <c r="B17" s="85" t="s">
        <v>4</v>
      </c>
      <c r="C17" s="99" t="str">
        <f>IF('Seznam St.'!C17="","",'Seznam St.'!C17)</f>
        <v>Hať</v>
      </c>
      <c r="D17" s="126"/>
      <c r="E17" s="69"/>
      <c r="F17" s="37">
        <f t="shared" si="1"/>
      </c>
      <c r="G17" s="124"/>
      <c r="H17" s="69"/>
      <c r="I17" s="70">
        <f t="shared" si="2"/>
      </c>
      <c r="J17" s="76">
        <f t="shared" si="3"/>
      </c>
      <c r="K17" s="71">
        <f>IF(J17="","",RANK(J17,J17:J21,1))</f>
      </c>
    </row>
    <row r="18" spans="1:11" ht="16.5" thickBot="1">
      <c r="A18" s="294"/>
      <c r="B18" s="84" t="s">
        <v>5</v>
      </c>
      <c r="C18" s="38" t="str">
        <f>IF('Seznam St.'!C18="","",'Seznam St.'!C18)</f>
        <v>Šilheřovice</v>
      </c>
      <c r="D18" s="77"/>
      <c r="E18" s="59"/>
      <c r="F18" s="112">
        <f t="shared" si="1"/>
      </c>
      <c r="G18" s="73"/>
      <c r="H18" s="59"/>
      <c r="I18" s="113">
        <f t="shared" si="2"/>
      </c>
      <c r="J18" s="55">
        <f t="shared" si="3"/>
      </c>
      <c r="K18" s="57">
        <f>IF(J18="","",RANK(J18,J17:J21,1))</f>
      </c>
    </row>
    <row r="19" spans="1:11" ht="16.5" thickBot="1">
      <c r="A19" s="294"/>
      <c r="B19" s="84" t="s">
        <v>6</v>
      </c>
      <c r="C19" s="38" t="str">
        <f>IF('Seznam St.'!C19="","",'Seznam St.'!C19)</f>
        <v>Markvartovice</v>
      </c>
      <c r="D19" s="78">
        <v>0.0007787037037037037</v>
      </c>
      <c r="E19" s="59">
        <v>0.00011574074074074073</v>
      </c>
      <c r="F19" s="112">
        <f t="shared" si="1"/>
        <v>0.0008944444444444443</v>
      </c>
      <c r="G19" s="79"/>
      <c r="H19" s="59"/>
      <c r="I19" s="113">
        <f t="shared" si="2"/>
      </c>
      <c r="J19" s="55">
        <f t="shared" si="3"/>
        <v>0.0008944444444444443</v>
      </c>
      <c r="K19" s="57">
        <f>IF(J19="","",RANK(J19,J18:J22,1))</f>
        <v>1</v>
      </c>
    </row>
    <row r="20" spans="1:11" ht="16.5" thickBot="1">
      <c r="A20" s="294"/>
      <c r="B20" s="84" t="s">
        <v>7</v>
      </c>
      <c r="C20" s="38" t="str">
        <f>IF('Seznam St.'!C20="","",'Seznam St.'!C20)</f>
        <v>Ludgeřovice</v>
      </c>
      <c r="D20" s="77">
        <v>0.0013744212962962963</v>
      </c>
      <c r="E20" s="59"/>
      <c r="F20" s="112">
        <f t="shared" si="1"/>
        <v>0.0013744212962962963</v>
      </c>
      <c r="G20" s="73"/>
      <c r="H20" s="59"/>
      <c r="I20" s="113">
        <f t="shared" si="2"/>
      </c>
      <c r="J20" s="55">
        <f t="shared" si="3"/>
        <v>0.0013744212962962963</v>
      </c>
      <c r="K20" s="57">
        <f>IF(J20="","",RANK(J20,J17:J21,1))</f>
        <v>2</v>
      </c>
    </row>
    <row r="21" spans="1:11" ht="16.5" thickBot="1">
      <c r="A21" s="294"/>
      <c r="B21" s="86" t="s">
        <v>8</v>
      </c>
      <c r="C21" s="54" t="str">
        <f>IF('Seznam St.'!C21="","",'Seznam St.'!C21)</f>
        <v>Vrablovec</v>
      </c>
      <c r="D21" s="80"/>
      <c r="E21" s="81"/>
      <c r="F21" s="122">
        <f t="shared" si="1"/>
      </c>
      <c r="G21" s="82"/>
      <c r="H21" s="81"/>
      <c r="I21" s="123">
        <f t="shared" si="2"/>
      </c>
      <c r="J21" s="56">
        <f t="shared" si="3"/>
      </c>
      <c r="K21" s="58">
        <f>IF(J21="","",RANK(J21,J17:J21,1))</f>
      </c>
    </row>
    <row r="22" spans="1:11" ht="15.75">
      <c r="A22" s="161"/>
      <c r="B22" s="155"/>
      <c r="C22" s="162"/>
      <c r="D22" s="157"/>
      <c r="E22" s="158"/>
      <c r="F22" s="163"/>
      <c r="G22" s="157"/>
      <c r="H22" s="158"/>
      <c r="I22" s="163"/>
      <c r="J22" s="163"/>
      <c r="K22" s="159"/>
    </row>
    <row r="23" spans="1:11" ht="15.75">
      <c r="A23" s="153"/>
      <c r="B23" s="4"/>
      <c r="C23" s="96"/>
      <c r="D23" s="51"/>
      <c r="E23" s="52"/>
      <c r="F23" s="45"/>
      <c r="G23" s="51"/>
      <c r="H23" s="52"/>
      <c r="I23" s="45"/>
      <c r="J23" s="45"/>
      <c r="K23" s="50"/>
    </row>
    <row r="24" spans="1:11" ht="15.75">
      <c r="A24" s="153"/>
      <c r="B24" s="4"/>
      <c r="C24" s="96"/>
      <c r="D24" s="51"/>
      <c r="E24" s="52"/>
      <c r="F24" s="45"/>
      <c r="G24" s="51"/>
      <c r="H24" s="52"/>
      <c r="I24" s="45"/>
      <c r="J24" s="45"/>
      <c r="K24" s="50"/>
    </row>
    <row r="25" spans="1:11" ht="15.75">
      <c r="A25" s="153"/>
      <c r="B25" s="4"/>
      <c r="C25" s="96"/>
      <c r="D25" s="51"/>
      <c r="E25" s="52"/>
      <c r="F25" s="45"/>
      <c r="G25" s="51"/>
      <c r="H25" s="52"/>
      <c r="I25" s="45"/>
      <c r="J25" s="45"/>
      <c r="K25" s="50"/>
    </row>
    <row r="26" spans="1:11" ht="15.75">
      <c r="A26" s="153"/>
      <c r="B26" s="4"/>
      <c r="C26" s="96"/>
      <c r="D26" s="51"/>
      <c r="E26" s="52"/>
      <c r="F26" s="45"/>
      <c r="G26" s="51"/>
      <c r="H26" s="52"/>
      <c r="I26" s="45"/>
      <c r="J26" s="45"/>
      <c r="K26" s="50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5">
      <selection activeCell="G7" sqref="G7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2.8515625" style="41" customWidth="1"/>
    <col min="8" max="16384" width="9.140625" style="1" customWidth="1"/>
  </cols>
  <sheetData>
    <row r="1" spans="1:7" ht="30.75" customHeight="1">
      <c r="A1" s="290" t="s">
        <v>0</v>
      </c>
      <c r="B1" s="290"/>
      <c r="C1" s="290"/>
      <c r="D1" s="290"/>
      <c r="E1" s="290"/>
      <c r="F1" s="290"/>
      <c r="G1" s="290"/>
    </row>
    <row r="2" spans="1:7" ht="26.25" customHeight="1" thickBot="1">
      <c r="A2" s="292" t="s">
        <v>73</v>
      </c>
      <c r="B2" s="292"/>
      <c r="C2" s="292"/>
      <c r="D2" s="292"/>
      <c r="E2" s="292"/>
      <c r="F2" s="292"/>
      <c r="G2" s="292"/>
    </row>
    <row r="3" spans="1:7" s="39" customFormat="1" ht="38.25" thickBot="1">
      <c r="A3" s="117" t="s">
        <v>50</v>
      </c>
      <c r="B3" s="132" t="s">
        <v>23</v>
      </c>
      <c r="C3" s="133" t="s">
        <v>2</v>
      </c>
      <c r="D3" s="134" t="s">
        <v>24</v>
      </c>
      <c r="E3" s="225" t="s">
        <v>25</v>
      </c>
      <c r="F3" s="224" t="s">
        <v>26</v>
      </c>
      <c r="G3" s="138" t="s">
        <v>27</v>
      </c>
    </row>
    <row r="4" spans="1:7" ht="16.5" thickBot="1">
      <c r="A4" s="294" t="s">
        <v>47</v>
      </c>
      <c r="B4" s="114" t="s">
        <v>4</v>
      </c>
      <c r="C4" s="99" t="str">
        <f>IF('Seznam St.'!C4="","",'Seznam St.'!C4)</f>
        <v>Píšť</v>
      </c>
      <c r="D4" s="135"/>
      <c r="E4" s="253"/>
      <c r="F4" s="231">
        <f aca="true" t="shared" si="0" ref="F4:F21">IF(D4="","",MAX(D4,E4))</f>
      </c>
      <c r="G4" s="71">
        <f>IF(F4="","",RANK(F4,F4:F8,1))</f>
      </c>
    </row>
    <row r="5" spans="1:7" ht="16.5" thickBot="1">
      <c r="A5" s="294"/>
      <c r="B5" s="15" t="s">
        <v>5</v>
      </c>
      <c r="C5" s="38" t="str">
        <f>IF('Seznam St.'!C5="","",'Seznam St.'!C5)</f>
        <v>Závada</v>
      </c>
      <c r="D5" s="74" t="s">
        <v>75</v>
      </c>
      <c r="E5" s="254" t="s">
        <v>75</v>
      </c>
      <c r="F5" s="255" t="s">
        <v>75</v>
      </c>
      <c r="G5" s="57">
        <v>1</v>
      </c>
    </row>
    <row r="6" spans="1:7" ht="16.5" thickBot="1">
      <c r="A6" s="294"/>
      <c r="B6" s="15" t="s">
        <v>6</v>
      </c>
      <c r="C6" s="38" t="str">
        <f>IF('Seznam St.'!C6="","",'Seznam St.'!C6)</f>
        <v>Bohuslavice</v>
      </c>
      <c r="D6" s="74" t="s">
        <v>75</v>
      </c>
      <c r="E6" s="227" t="s">
        <v>75</v>
      </c>
      <c r="F6" s="232" t="s">
        <v>75</v>
      </c>
      <c r="G6" s="57">
        <v>1</v>
      </c>
    </row>
    <row r="7" spans="1:7" ht="16.5" thickBot="1">
      <c r="A7" s="294"/>
      <c r="B7" s="15" t="s">
        <v>7</v>
      </c>
      <c r="C7" s="38" t="str">
        <f>IF('Seznam St.'!C7="","",'Seznam St.'!C7)</f>
        <v>Dolní Benešov</v>
      </c>
      <c r="D7" s="74"/>
      <c r="E7" s="227"/>
      <c r="F7" s="232">
        <f t="shared" si="0"/>
      </c>
      <c r="G7" s="57">
        <f>IF(F7="","",RANK(F7,F4:F8,1))</f>
      </c>
    </row>
    <row r="8" spans="1:7" ht="16.5" thickBot="1">
      <c r="A8" s="294"/>
      <c r="B8" s="16" t="s">
        <v>8</v>
      </c>
      <c r="C8" s="54" t="str">
        <f>IF('Seznam St.'!C8="","",'Seznam St.'!C8)</f>
        <v>Zábřeh</v>
      </c>
      <c r="D8" s="74"/>
      <c r="E8" s="228"/>
      <c r="F8" s="233">
        <f t="shared" si="0"/>
      </c>
      <c r="G8" s="58">
        <f>IF(F8="","",RANK(F8,F4:F8,1))</f>
      </c>
    </row>
    <row r="9" spans="1:7" ht="16.5" thickBot="1">
      <c r="A9" s="294" t="s">
        <v>48</v>
      </c>
      <c r="B9" s="85" t="s">
        <v>4</v>
      </c>
      <c r="C9" s="115" t="str">
        <f>IF('Seznam St.'!C9="","",'Seznam St.'!C9)</f>
        <v>Dobroslavice</v>
      </c>
      <c r="D9" s="135">
        <v>86.541</v>
      </c>
      <c r="E9" s="226">
        <v>86.437</v>
      </c>
      <c r="F9" s="234">
        <f t="shared" si="0"/>
        <v>86.541</v>
      </c>
      <c r="G9" s="71">
        <f>IF(F9="","",RANK(F9,F9:F16,1))</f>
        <v>7</v>
      </c>
    </row>
    <row r="10" spans="1:7" s="10" customFormat="1" ht="19.5" thickBot="1">
      <c r="A10" s="294"/>
      <c r="B10" s="84" t="s">
        <v>5</v>
      </c>
      <c r="C10" s="83" t="str">
        <f>IF('Seznam St.'!C10="","",'Seznam St.'!C10)</f>
        <v>Bobrovníky</v>
      </c>
      <c r="D10" s="74">
        <v>21.535</v>
      </c>
      <c r="E10" s="227">
        <v>21.372</v>
      </c>
      <c r="F10" s="235">
        <f t="shared" si="0"/>
        <v>21.535</v>
      </c>
      <c r="G10" s="57">
        <f>IF(F10="","",RANK(F10,F9:F16,1))</f>
        <v>3</v>
      </c>
    </row>
    <row r="11" spans="1:7" s="10" customFormat="1" ht="19.5" thickBot="1">
      <c r="A11" s="294"/>
      <c r="B11" s="84" t="s">
        <v>6</v>
      </c>
      <c r="C11" s="83" t="str">
        <f>IF('Seznam St.'!C11="","",'Seznam St.'!C11)</f>
        <v>Vřesina</v>
      </c>
      <c r="D11" s="74">
        <v>17.636</v>
      </c>
      <c r="E11" s="227">
        <v>17.471</v>
      </c>
      <c r="F11" s="235">
        <f t="shared" si="0"/>
        <v>17.636</v>
      </c>
      <c r="G11" s="57">
        <f>IF(F11="","",RANK(F11,F9:F16,1))</f>
        <v>1</v>
      </c>
    </row>
    <row r="12" spans="1:7" s="10" customFormat="1" ht="19.5" thickBot="1">
      <c r="A12" s="294"/>
      <c r="B12" s="84" t="s">
        <v>7</v>
      </c>
      <c r="C12" s="83" t="str">
        <f>IF('Seznam St.'!C12="","",'Seznam St.'!C12)</f>
        <v>Darkovice</v>
      </c>
      <c r="D12" s="74">
        <v>36.676</v>
      </c>
      <c r="E12" s="227">
        <v>35.131</v>
      </c>
      <c r="F12" s="235">
        <f t="shared" si="0"/>
        <v>36.676</v>
      </c>
      <c r="G12" s="57">
        <f>IF(F12="","",RANK(F12,F10:F17,1))</f>
        <v>4</v>
      </c>
    </row>
    <row r="13" spans="1:7" s="10" customFormat="1" ht="19.5" thickBot="1">
      <c r="A13" s="294"/>
      <c r="B13" s="84" t="s">
        <v>8</v>
      </c>
      <c r="C13" s="83" t="str">
        <f>IF('Seznam St.'!C13="","",'Seznam St.'!C13)</f>
        <v>Děhylov</v>
      </c>
      <c r="D13" s="74">
        <v>19.742</v>
      </c>
      <c r="E13" s="227">
        <v>19.781</v>
      </c>
      <c r="F13" s="235">
        <f t="shared" si="0"/>
        <v>19.781</v>
      </c>
      <c r="G13" s="57">
        <f>IF(F13="","",RANK(F13,F9:F16,1))</f>
        <v>2</v>
      </c>
    </row>
    <row r="14" spans="1:7" s="10" customFormat="1" ht="19.5" thickBot="1">
      <c r="A14" s="294"/>
      <c r="B14" s="84" t="s">
        <v>9</v>
      </c>
      <c r="C14" s="83" t="str">
        <f>IF('Seznam St.'!C14="","",'Seznam St.'!C14)</f>
        <v>Darkovičky</v>
      </c>
      <c r="D14" s="74"/>
      <c r="E14" s="227"/>
      <c r="F14" s="235">
        <f t="shared" si="0"/>
      </c>
      <c r="G14" s="57">
        <f>IF(F14="","",RANK(F14,F9:F16,1))</f>
      </c>
    </row>
    <row r="15" spans="1:7" s="10" customFormat="1" ht="19.5" thickBot="1">
      <c r="A15" s="294"/>
      <c r="B15" s="84" t="s">
        <v>10</v>
      </c>
      <c r="C15" s="83" t="str">
        <f>IF('Seznam St.'!C15="","",'Seznam St.'!C15)</f>
        <v>Hlučín</v>
      </c>
      <c r="D15" s="74">
        <v>42.558</v>
      </c>
      <c r="E15" s="227">
        <v>42.015</v>
      </c>
      <c r="F15" s="235">
        <f t="shared" si="0"/>
        <v>42.558</v>
      </c>
      <c r="G15" s="57">
        <f>IF(F15="","",RANK(F15,F9:F16,1))</f>
        <v>5</v>
      </c>
    </row>
    <row r="16" spans="1:7" s="10" customFormat="1" ht="19.5" thickBot="1">
      <c r="A16" s="294"/>
      <c r="B16" s="86" t="s">
        <v>11</v>
      </c>
      <c r="C16" s="83" t="str">
        <f>IF('Seznam St.'!C16="","",'Seznam St.'!C16)</f>
        <v>Kozmice</v>
      </c>
      <c r="D16" s="136">
        <v>44.018</v>
      </c>
      <c r="E16" s="228">
        <v>44.761</v>
      </c>
      <c r="F16" s="236">
        <f t="shared" si="0"/>
        <v>44.761</v>
      </c>
      <c r="G16" s="58">
        <f>IF(F16="","",RANK(F16,F9:F16,1))</f>
        <v>6</v>
      </c>
    </row>
    <row r="17" spans="1:7" s="10" customFormat="1" ht="19.5" thickBot="1">
      <c r="A17" s="294" t="s">
        <v>49</v>
      </c>
      <c r="B17" s="114" t="s">
        <v>4</v>
      </c>
      <c r="C17" s="99" t="str">
        <f>IF('Seznam St.'!C17="","",'Seznam St.'!C17)</f>
        <v>Hať</v>
      </c>
      <c r="D17" s="42"/>
      <c r="E17" s="175"/>
      <c r="F17" s="234">
        <f t="shared" si="0"/>
      </c>
      <c r="G17" s="71">
        <f>IF(F17="","",RANK(F17,F17:F21,1))</f>
      </c>
    </row>
    <row r="18" spans="1:7" s="10" customFormat="1" ht="19.5" thickBot="1">
      <c r="A18" s="294"/>
      <c r="B18" s="15" t="s">
        <v>5</v>
      </c>
      <c r="C18" s="38" t="str">
        <f>IF('Seznam St.'!C18="","",'Seznam St.'!C18)</f>
        <v>Šilheřovice</v>
      </c>
      <c r="D18" s="42"/>
      <c r="E18" s="229"/>
      <c r="F18" s="235">
        <f t="shared" si="0"/>
      </c>
      <c r="G18" s="57">
        <f>IF(F18="","",RANK(F18,F17:F21,1))</f>
      </c>
    </row>
    <row r="19" spans="1:7" s="10" customFormat="1" ht="19.5" thickBot="1">
      <c r="A19" s="294"/>
      <c r="B19" s="15" t="s">
        <v>6</v>
      </c>
      <c r="C19" s="38" t="str">
        <f>IF('Seznam St.'!C19="","",'Seznam St.'!C19)</f>
        <v>Markvartovice</v>
      </c>
      <c r="D19" s="42">
        <v>24.522</v>
      </c>
      <c r="E19" s="229">
        <v>34.894</v>
      </c>
      <c r="F19" s="235">
        <f t="shared" si="0"/>
        <v>34.894</v>
      </c>
      <c r="G19" s="57">
        <f>IF(F19="","",RANK(F19,F17:F21,1))</f>
        <v>2</v>
      </c>
    </row>
    <row r="20" spans="1:7" s="10" customFormat="1" ht="19.5" thickBot="1">
      <c r="A20" s="294"/>
      <c r="B20" s="15" t="s">
        <v>7</v>
      </c>
      <c r="C20" s="38" t="str">
        <f>IF('Seznam St.'!C20="","",'Seznam St.'!C20)</f>
        <v>Ludgeřovice</v>
      </c>
      <c r="D20" s="42">
        <v>24.114</v>
      </c>
      <c r="E20" s="229">
        <v>24.022</v>
      </c>
      <c r="F20" s="235">
        <f t="shared" si="0"/>
        <v>24.114</v>
      </c>
      <c r="G20" s="57">
        <f>IF(F20="","",RANK(F20,F18:F22,1))</f>
        <v>1</v>
      </c>
    </row>
    <row r="21" spans="1:7" s="10" customFormat="1" ht="19.5" thickBot="1">
      <c r="A21" s="294"/>
      <c r="B21" s="16" t="s">
        <v>8</v>
      </c>
      <c r="C21" s="54" t="str">
        <f>IF('Seznam St.'!C21="","",'Seznam St.'!C21)</f>
        <v>Vrablovec</v>
      </c>
      <c r="D21" s="149"/>
      <c r="E21" s="230"/>
      <c r="F21" s="236">
        <f t="shared" si="0"/>
      </c>
      <c r="G21" s="58">
        <f>IF(F21="","",RANK(F21,F17:F21,1))</f>
      </c>
    </row>
    <row r="22" spans="1:7" s="10" customFormat="1" ht="18.75">
      <c r="A22" s="161"/>
      <c r="B22" s="155"/>
      <c r="C22" s="162"/>
      <c r="D22" s="164"/>
      <c r="E22" s="164"/>
      <c r="F22" s="165"/>
      <c r="G22" s="159"/>
    </row>
    <row r="23" spans="1:7" s="10" customFormat="1" ht="18.75">
      <c r="A23" s="153"/>
      <c r="B23" s="4"/>
      <c r="C23" s="96"/>
      <c r="D23" s="166"/>
      <c r="E23" s="166"/>
      <c r="F23" s="167"/>
      <c r="G23" s="50"/>
    </row>
    <row r="24" spans="1:7" s="10" customFormat="1" ht="18.75">
      <c r="A24" s="153"/>
      <c r="B24" s="4"/>
      <c r="C24" s="96"/>
      <c r="D24" s="166"/>
      <c r="E24" s="166"/>
      <c r="F24" s="167"/>
      <c r="G24" s="50"/>
    </row>
    <row r="25" spans="1:7" s="10" customFormat="1" ht="18.75">
      <c r="A25" s="153"/>
      <c r="B25" s="4"/>
      <c r="C25" s="96"/>
      <c r="D25" s="166"/>
      <c r="E25" s="166"/>
      <c r="F25" s="167"/>
      <c r="G25" s="50"/>
    </row>
    <row r="26" spans="1:7" ht="15.75">
      <c r="A26" s="153"/>
      <c r="B26" s="4"/>
      <c r="C26" s="96"/>
      <c r="D26" s="166"/>
      <c r="E26" s="166"/>
      <c r="F26" s="167"/>
      <c r="G26" s="50"/>
    </row>
    <row r="27" spans="2:7" ht="15.75">
      <c r="B27" s="4"/>
      <c r="C27" s="5"/>
      <c r="D27" s="4"/>
      <c r="E27" s="4"/>
      <c r="F27" s="12"/>
      <c r="G27" s="40"/>
    </row>
    <row r="28" spans="2:7" ht="15.75">
      <c r="B28" s="4"/>
      <c r="C28" s="5"/>
      <c r="D28" s="4"/>
      <c r="E28" s="4"/>
      <c r="F28" s="12"/>
      <c r="G28" s="40"/>
    </row>
    <row r="29" spans="2:7" ht="15.75">
      <c r="B29" s="4"/>
      <c r="C29" s="5"/>
      <c r="D29" s="4"/>
      <c r="E29" s="4"/>
      <c r="F29" s="12"/>
      <c r="G29" s="4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3">
      <selection activeCell="G12" sqref="G12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90" t="s">
        <v>16</v>
      </c>
      <c r="B1" s="290"/>
      <c r="C1" s="290"/>
      <c r="D1" s="290"/>
      <c r="E1" s="290"/>
      <c r="F1" s="290"/>
      <c r="G1" s="290"/>
    </row>
    <row r="2" spans="1:7" ht="26.25" customHeight="1" thickBot="1">
      <c r="A2" s="292" t="s">
        <v>73</v>
      </c>
      <c r="B2" s="292"/>
      <c r="C2" s="292"/>
      <c r="D2" s="292"/>
      <c r="E2" s="292"/>
      <c r="F2" s="292"/>
      <c r="G2" s="292"/>
    </row>
    <row r="3" spans="1:7" s="39" customFormat="1" ht="38.25" thickBot="1">
      <c r="A3" s="117" t="s">
        <v>50</v>
      </c>
      <c r="B3" s="132" t="s">
        <v>23</v>
      </c>
      <c r="C3" s="133" t="s">
        <v>2</v>
      </c>
      <c r="D3" s="134" t="s">
        <v>3</v>
      </c>
      <c r="E3" s="225" t="s">
        <v>29</v>
      </c>
      <c r="F3" s="223" t="s">
        <v>26</v>
      </c>
      <c r="G3" s="138" t="s">
        <v>30</v>
      </c>
    </row>
    <row r="4" spans="1:7" ht="16.5" thickBot="1">
      <c r="A4" s="294" t="s">
        <v>47</v>
      </c>
      <c r="B4" s="85" t="s">
        <v>4</v>
      </c>
      <c r="C4" s="99" t="str">
        <f>IF('Seznam St.'!C4="","",'Seznam St.'!C4)</f>
        <v>Píšť</v>
      </c>
      <c r="D4" s="270"/>
      <c r="E4" s="271"/>
      <c r="F4" s="272">
        <f>IF(D4="","",(MIN(D4,E4)))</f>
      </c>
      <c r="G4" s="71">
        <f>IF(F4="","",RANK(F4,F3:F7,1))</f>
      </c>
    </row>
    <row r="5" spans="1:7" ht="16.5" thickBot="1">
      <c r="A5" s="294"/>
      <c r="B5" s="84" t="s">
        <v>5</v>
      </c>
      <c r="C5" s="38" t="str">
        <f>IF('Seznam St.'!C5="","",'Seznam St.'!C5)</f>
        <v>Závada</v>
      </c>
      <c r="D5" s="273">
        <v>54.006</v>
      </c>
      <c r="E5" s="274"/>
      <c r="F5" s="275">
        <f aca="true" t="shared" si="0" ref="F5:F20">IF(D5="","",(MIN(D5,E5)))</f>
        <v>54.006</v>
      </c>
      <c r="G5" s="57">
        <f>IF(F5="","",RANK(F5,F4:F8,1))</f>
        <v>1</v>
      </c>
    </row>
    <row r="6" spans="1:7" ht="16.5" thickBot="1">
      <c r="A6" s="294"/>
      <c r="B6" s="84" t="s">
        <v>6</v>
      </c>
      <c r="C6" s="38" t="str">
        <f>IF('Seznam St.'!C6="","",'Seznam St.'!C6)</f>
        <v>Bohuslavice</v>
      </c>
      <c r="D6" s="273" t="s">
        <v>75</v>
      </c>
      <c r="E6" s="274" t="s">
        <v>75</v>
      </c>
      <c r="F6" s="275" t="s">
        <v>75</v>
      </c>
      <c r="G6" s="57">
        <v>2</v>
      </c>
    </row>
    <row r="7" spans="1:7" ht="16.5" thickBot="1">
      <c r="A7" s="294"/>
      <c r="B7" s="84" t="s">
        <v>7</v>
      </c>
      <c r="C7" s="38" t="str">
        <f>IF('Seznam St.'!C7="","",'Seznam St.'!C7)</f>
        <v>Dolní Benešov</v>
      </c>
      <c r="D7" s="276"/>
      <c r="E7" s="277"/>
      <c r="F7" s="275">
        <f t="shared" si="0"/>
      </c>
      <c r="G7" s="57">
        <f>IF(F7="","",RANK(F7,F4:F8,1))</f>
      </c>
    </row>
    <row r="8" spans="1:7" ht="16.5" thickBot="1">
      <c r="A8" s="294"/>
      <c r="B8" s="86" t="s">
        <v>8</v>
      </c>
      <c r="C8" s="54" t="str">
        <f>IF('Seznam St.'!C8="","",'Seznam St.'!C8)</f>
        <v>Zábřeh</v>
      </c>
      <c r="D8" s="278"/>
      <c r="E8" s="279"/>
      <c r="F8" s="280">
        <f t="shared" si="0"/>
      </c>
      <c r="G8" s="58">
        <f>IF(F8="","",RANK(F8,F4:F8,1))</f>
      </c>
    </row>
    <row r="9" spans="1:7" ht="16.5" thickBot="1">
      <c r="A9" s="294" t="s">
        <v>48</v>
      </c>
      <c r="B9" s="85" t="s">
        <v>4</v>
      </c>
      <c r="C9" s="115" t="str">
        <f>IF('Seznam St.'!C9="","",'Seznam St.'!C9)</f>
        <v>Dobroslavice</v>
      </c>
      <c r="D9" s="270">
        <v>50.195</v>
      </c>
      <c r="E9" s="271">
        <v>52.424</v>
      </c>
      <c r="F9" s="272">
        <f t="shared" si="0"/>
        <v>50.195</v>
      </c>
      <c r="G9" s="71">
        <f>IF(F9="","",RANK(F9,F9:F16,1))</f>
        <v>2</v>
      </c>
    </row>
    <row r="10" spans="1:7" s="10" customFormat="1" ht="19.5" thickBot="1">
      <c r="A10" s="294"/>
      <c r="B10" s="84" t="s">
        <v>5</v>
      </c>
      <c r="C10" s="83" t="str">
        <f>IF('Seznam St.'!C10="","",'Seznam St.'!C10)</f>
        <v>Bobrovníky</v>
      </c>
      <c r="D10" s="276">
        <v>44.78</v>
      </c>
      <c r="E10" s="277">
        <v>58.233</v>
      </c>
      <c r="F10" s="275">
        <f t="shared" si="0"/>
        <v>44.78</v>
      </c>
      <c r="G10" s="57">
        <f>IF(F10="","",RANK(F10,F9:F16,1))</f>
        <v>1</v>
      </c>
    </row>
    <row r="11" spans="1:7" s="10" customFormat="1" ht="19.5" thickBot="1">
      <c r="A11" s="294"/>
      <c r="B11" s="84" t="s">
        <v>6</v>
      </c>
      <c r="C11" s="83" t="str">
        <f>IF('Seznam St.'!C11="","",'Seznam St.'!C11)</f>
        <v>Vřesina</v>
      </c>
      <c r="D11" s="273">
        <v>50.327</v>
      </c>
      <c r="E11" s="274">
        <v>57.771</v>
      </c>
      <c r="F11" s="275">
        <f t="shared" si="0"/>
        <v>50.327</v>
      </c>
      <c r="G11" s="57">
        <f>IF(F11="","",RANK(F11,F9:F16,1))</f>
        <v>3</v>
      </c>
    </row>
    <row r="12" spans="1:7" s="10" customFormat="1" ht="19.5" thickBot="1">
      <c r="A12" s="294"/>
      <c r="B12" s="84" t="s">
        <v>7</v>
      </c>
      <c r="C12" s="83" t="str">
        <f>IF('Seznam St.'!C12="","",'Seznam St.'!C12)</f>
        <v>Darkovice</v>
      </c>
      <c r="D12" s="273">
        <v>68.074</v>
      </c>
      <c r="E12" s="274"/>
      <c r="F12" s="275">
        <f t="shared" si="0"/>
        <v>68.074</v>
      </c>
      <c r="G12" s="57">
        <f>IF(F12="","",RANK(F12,F9:F16,1))</f>
        <v>6</v>
      </c>
    </row>
    <row r="13" spans="1:7" s="10" customFormat="1" ht="19.5" thickBot="1">
      <c r="A13" s="294"/>
      <c r="B13" s="84" t="s">
        <v>8</v>
      </c>
      <c r="C13" s="83" t="str">
        <f>IF('Seznam St.'!C13="","",'Seznam St.'!C13)</f>
        <v>Děhylov</v>
      </c>
      <c r="D13" s="273">
        <v>52.138</v>
      </c>
      <c r="E13" s="274">
        <v>57.688</v>
      </c>
      <c r="F13" s="275">
        <f t="shared" si="0"/>
        <v>52.138</v>
      </c>
      <c r="G13" s="57">
        <f>IF(F13="","",RANK(F13,F9:F16,1))</f>
        <v>4</v>
      </c>
    </row>
    <row r="14" spans="1:7" s="10" customFormat="1" ht="19.5" thickBot="1">
      <c r="A14" s="294"/>
      <c r="B14" s="84" t="s">
        <v>9</v>
      </c>
      <c r="C14" s="83" t="str">
        <f>IF('Seznam St.'!C14="","",'Seznam St.'!C14)</f>
        <v>Darkovičky</v>
      </c>
      <c r="D14" s="276"/>
      <c r="E14" s="277"/>
      <c r="F14" s="275">
        <f t="shared" si="0"/>
      </c>
      <c r="G14" s="57">
        <f>IF(F14="","",RANK(F14,F9:F16,1))</f>
      </c>
    </row>
    <row r="15" spans="1:7" s="10" customFormat="1" ht="19.5" thickBot="1">
      <c r="A15" s="294"/>
      <c r="B15" s="84" t="s">
        <v>10</v>
      </c>
      <c r="C15" s="83" t="str">
        <f>IF('Seznam St.'!C15="","",'Seznam St.'!C15)</f>
        <v>Hlučín</v>
      </c>
      <c r="D15" s="276">
        <v>69.358</v>
      </c>
      <c r="E15" s="277">
        <v>77.008</v>
      </c>
      <c r="F15" s="275">
        <f t="shared" si="0"/>
        <v>69.358</v>
      </c>
      <c r="G15" s="57">
        <f>IF(F15="","",RANK(F15,F9:F16,1))</f>
        <v>7</v>
      </c>
    </row>
    <row r="16" spans="1:7" s="10" customFormat="1" ht="19.5" thickBot="1">
      <c r="A16" s="294"/>
      <c r="B16" s="86" t="s">
        <v>11</v>
      </c>
      <c r="C16" s="83" t="str">
        <f>IF('Seznam St.'!C16="","",'Seznam St.'!C16)</f>
        <v>Kozmice</v>
      </c>
      <c r="D16" s="278">
        <v>55.444</v>
      </c>
      <c r="E16" s="279">
        <v>55.149</v>
      </c>
      <c r="F16" s="280">
        <f t="shared" si="0"/>
        <v>55.149</v>
      </c>
      <c r="G16" s="58">
        <f>IF(F16="","",RANK(F16,F9:F16,1))</f>
        <v>5</v>
      </c>
    </row>
    <row r="17" spans="1:7" s="10" customFormat="1" ht="19.5" thickBot="1">
      <c r="A17" s="294" t="s">
        <v>49</v>
      </c>
      <c r="B17" s="85" t="s">
        <v>4</v>
      </c>
      <c r="C17" s="99" t="str">
        <f>IF('Seznam St.'!C17="","",'Seznam St.'!C17)</f>
        <v>Hať</v>
      </c>
      <c r="D17" s="281"/>
      <c r="E17" s="282"/>
      <c r="F17" s="272">
        <f t="shared" si="0"/>
      </c>
      <c r="G17" s="71">
        <f>IF(F17="","",RANK(F17,F17:F21,1))</f>
      </c>
    </row>
    <row r="18" spans="1:7" s="10" customFormat="1" ht="19.5" thickBot="1">
      <c r="A18" s="294"/>
      <c r="B18" s="84" t="s">
        <v>5</v>
      </c>
      <c r="C18" s="38" t="str">
        <f>IF('Seznam St.'!C18="","",'Seznam St.'!C18)</f>
        <v>Šilheřovice</v>
      </c>
      <c r="D18" s="283"/>
      <c r="E18" s="284"/>
      <c r="F18" s="275">
        <f t="shared" si="0"/>
      </c>
      <c r="G18" s="57">
        <f>IF(F18="","",RANK(F18,F17:F21,1))</f>
      </c>
    </row>
    <row r="19" spans="1:7" s="10" customFormat="1" ht="19.5" thickBot="1">
      <c r="A19" s="294"/>
      <c r="B19" s="84" t="s">
        <v>6</v>
      </c>
      <c r="C19" s="38" t="str">
        <f>IF('Seznam St.'!C19="","",'Seznam St.'!C19)</f>
        <v>Markvartovice</v>
      </c>
      <c r="D19" s="285">
        <v>56.328</v>
      </c>
      <c r="E19" s="286"/>
      <c r="F19" s="275">
        <f t="shared" si="0"/>
        <v>56.328</v>
      </c>
      <c r="G19" s="57">
        <f>IF(F19="","",RANK(F19,F17:F21,1))</f>
        <v>1</v>
      </c>
    </row>
    <row r="20" spans="1:7" s="10" customFormat="1" ht="19.5" thickBot="1">
      <c r="A20" s="294"/>
      <c r="B20" s="84" t="s">
        <v>7</v>
      </c>
      <c r="C20" s="38" t="str">
        <f>IF('Seznam St.'!C20="","",'Seznam St.'!C20)</f>
        <v>Ludgeřovice</v>
      </c>
      <c r="D20" s="283">
        <v>66.517</v>
      </c>
      <c r="E20" s="284"/>
      <c r="F20" s="275">
        <f t="shared" si="0"/>
        <v>66.517</v>
      </c>
      <c r="G20" s="57">
        <f>IF(F20="","",RANK(F20,F18:F22,1))</f>
        <v>2</v>
      </c>
    </row>
    <row r="21" spans="1:7" s="10" customFormat="1" ht="19.5" thickBot="1">
      <c r="A21" s="294"/>
      <c r="B21" s="86" t="s">
        <v>8</v>
      </c>
      <c r="C21" s="54" t="str">
        <f>IF('Seznam St.'!C21="","",'Seznam St.'!C21)</f>
        <v>Vrablovec</v>
      </c>
      <c r="D21" s="287"/>
      <c r="E21" s="288"/>
      <c r="F21" s="280">
        <f>IF(D21="","",(MAX(D21,E21)))</f>
      </c>
      <c r="G21" s="58">
        <f>IF(F21="","",RANK(F21,F17:F21,1))</f>
      </c>
    </row>
    <row r="22" spans="1:7" s="10" customFormat="1" ht="18.75">
      <c r="A22" s="161"/>
      <c r="B22" s="155"/>
      <c r="C22" s="162"/>
      <c r="D22" s="168"/>
      <c r="E22" s="168"/>
      <c r="F22" s="163"/>
      <c r="G22" s="159"/>
    </row>
    <row r="23" spans="1:7" s="10" customFormat="1" ht="18.75">
      <c r="A23" s="153"/>
      <c r="B23" s="4"/>
      <c r="C23" s="96"/>
      <c r="D23" s="169"/>
      <c r="E23" s="169"/>
      <c r="F23" s="45"/>
      <c r="G23" s="50"/>
    </row>
    <row r="24" spans="1:7" s="10" customFormat="1" ht="18.75">
      <c r="A24" s="153"/>
      <c r="B24" s="4"/>
      <c r="C24" s="96"/>
      <c r="D24" s="169"/>
      <c r="E24" s="169"/>
      <c r="F24" s="45"/>
      <c r="G24" s="50"/>
    </row>
    <row r="25" spans="1:7" s="10" customFormat="1" ht="18.75">
      <c r="A25" s="153"/>
      <c r="B25" s="4"/>
      <c r="C25" s="96"/>
      <c r="D25" s="169"/>
      <c r="E25" s="169"/>
      <c r="F25" s="45"/>
      <c r="G25" s="50"/>
    </row>
    <row r="26" spans="1:7" ht="18.75">
      <c r="A26" s="153"/>
      <c r="B26" s="4"/>
      <c r="C26" s="96"/>
      <c r="D26" s="169"/>
      <c r="E26" s="169"/>
      <c r="F26" s="45"/>
      <c r="G26" s="5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="90" zoomScaleNormal="90" zoomScalePageLayoutView="0" workbookViewId="0" topLeftCell="A2">
      <selection activeCell="H19" sqref="H19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2" bestFit="1" customWidth="1"/>
    <col min="6" max="6" width="10.140625" style="2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90" t="s">
        <v>17</v>
      </c>
      <c r="B1" s="290"/>
      <c r="C1" s="290"/>
      <c r="D1" s="290"/>
      <c r="E1" s="290"/>
      <c r="F1" s="290"/>
      <c r="G1" s="290"/>
      <c r="H1" s="290"/>
    </row>
    <row r="2" spans="1:8" ht="26.25" customHeight="1" thickBot="1">
      <c r="A2" s="309" t="s">
        <v>73</v>
      </c>
      <c r="B2" s="309"/>
      <c r="C2" s="309"/>
      <c r="D2" s="309"/>
      <c r="E2" s="309"/>
      <c r="F2" s="309"/>
      <c r="G2" s="309"/>
      <c r="H2" s="309"/>
    </row>
    <row r="3" spans="1:8" s="39" customFormat="1" ht="38.25" thickBot="1">
      <c r="A3" s="119" t="s">
        <v>50</v>
      </c>
      <c r="B3" s="130" t="s">
        <v>23</v>
      </c>
      <c r="C3" s="131" t="s">
        <v>2</v>
      </c>
      <c r="D3" s="127" t="s">
        <v>3</v>
      </c>
      <c r="E3" s="128" t="s">
        <v>29</v>
      </c>
      <c r="F3" s="237" t="s">
        <v>74</v>
      </c>
      <c r="G3" s="120" t="s">
        <v>26</v>
      </c>
      <c r="H3" s="146" t="s">
        <v>30</v>
      </c>
    </row>
    <row r="4" spans="1:8" ht="15.75">
      <c r="A4" s="306" t="s">
        <v>47</v>
      </c>
      <c r="B4" s="85" t="s">
        <v>4</v>
      </c>
      <c r="C4" s="99" t="str">
        <f>IF('Seznam St.'!C4="","",'Seznam St.'!C4)</f>
        <v>Píšť</v>
      </c>
      <c r="D4" s="72"/>
      <c r="E4" s="73"/>
      <c r="F4" s="238"/>
      <c r="G4" s="55">
        <f aca="true" t="shared" si="0" ref="G4:G21">IF(D4="","",(MAX(D4,E4)+F4))</f>
      </c>
      <c r="H4" s="57">
        <f>IF(G4="","",RANK(G4,G2:G6,1))</f>
      </c>
    </row>
    <row r="5" spans="1:8" ht="15.75">
      <c r="A5" s="307"/>
      <c r="B5" s="84" t="s">
        <v>5</v>
      </c>
      <c r="C5" s="38" t="str">
        <f>IF('Seznam St.'!C5="","",'Seznam St.'!C5)</f>
        <v>Závada</v>
      </c>
      <c r="D5" s="72">
        <v>0.0011848379629629628</v>
      </c>
      <c r="E5" s="73">
        <v>0.0011887731481481482</v>
      </c>
      <c r="F5" s="239"/>
      <c r="G5" s="55">
        <f t="shared" si="0"/>
        <v>0.0011887731481481482</v>
      </c>
      <c r="H5" s="57">
        <f>IF(G5="","",RANK(G5,G3:G7,1))</f>
        <v>1</v>
      </c>
    </row>
    <row r="6" spans="1:8" ht="15.75">
      <c r="A6" s="307"/>
      <c r="B6" s="84" t="s">
        <v>6</v>
      </c>
      <c r="C6" s="38" t="str">
        <f>IF('Seznam St.'!C6="","",'Seznam St.'!C6)</f>
        <v>Bohuslavice</v>
      </c>
      <c r="D6" s="72">
        <v>0.001305787037037037</v>
      </c>
      <c r="E6" s="252">
        <v>0.0013060185185185186</v>
      </c>
      <c r="F6" s="239">
        <v>0.00011574074074074073</v>
      </c>
      <c r="G6" s="55">
        <f t="shared" si="0"/>
        <v>0.0014217592592592593</v>
      </c>
      <c r="H6" s="57">
        <f>IF(G6="","",RANK(G6,G4:G8,1))</f>
        <v>2</v>
      </c>
    </row>
    <row r="7" spans="1:8" ht="15.75">
      <c r="A7" s="307"/>
      <c r="B7" s="84" t="s">
        <v>7</v>
      </c>
      <c r="C7" s="38" t="str">
        <f>IF('Seznam St.'!C7="","",'Seznam St.'!C7)</f>
        <v>Dolní Benešov</v>
      </c>
      <c r="D7" s="72"/>
      <c r="E7" s="73"/>
      <c r="F7" s="239"/>
      <c r="G7" s="55">
        <f t="shared" si="0"/>
      </c>
      <c r="H7" s="57">
        <f>IF(G7="","",RANK(G7,G4:G8,1))</f>
      </c>
    </row>
    <row r="8" spans="1:8" ht="16.5" thickBot="1">
      <c r="A8" s="308"/>
      <c r="B8" s="86" t="s">
        <v>8</v>
      </c>
      <c r="C8" s="54" t="str">
        <f>IF('Seznam St.'!C8="","",'Seznam St.'!C8)</f>
        <v>Zábřeh</v>
      </c>
      <c r="D8" s="137"/>
      <c r="E8" s="82"/>
      <c r="F8" s="240"/>
      <c r="G8" s="56">
        <f t="shared" si="0"/>
      </c>
      <c r="H8" s="58">
        <f>IF(G8="","",RANK(G8,G4:G8,1))</f>
      </c>
    </row>
    <row r="9" spans="1:8" ht="15.75">
      <c r="A9" s="306" t="s">
        <v>48</v>
      </c>
      <c r="B9" s="85" t="s">
        <v>4</v>
      </c>
      <c r="C9" s="115" t="str">
        <f>IF('Seznam St.'!C9="","",'Seznam St.'!C9)</f>
        <v>Dobroslavice</v>
      </c>
      <c r="D9" s="67">
        <v>0.0011494212962962962</v>
      </c>
      <c r="E9" s="68">
        <v>0.0011587962962962964</v>
      </c>
      <c r="F9" s="241"/>
      <c r="G9" s="76">
        <f t="shared" si="0"/>
        <v>0.0011587962962962964</v>
      </c>
      <c r="H9" s="71">
        <f>IF(G9="","",RANK(G9,G9:G16,1))</f>
        <v>3</v>
      </c>
    </row>
    <row r="10" spans="1:8" s="10" customFormat="1" ht="18.75">
      <c r="A10" s="307"/>
      <c r="B10" s="84" t="s">
        <v>5</v>
      </c>
      <c r="C10" s="83" t="str">
        <f>IF('Seznam St.'!C10="","",'Seznam St.'!C10)</f>
        <v>Bobrovníky</v>
      </c>
      <c r="D10" s="72">
        <v>0.0010383101851851853</v>
      </c>
      <c r="E10" s="73">
        <v>0.001037962962962963</v>
      </c>
      <c r="F10" s="239"/>
      <c r="G10" s="55">
        <f t="shared" si="0"/>
        <v>0.0010383101851851853</v>
      </c>
      <c r="H10" s="57">
        <f>IF(G10="","",RANK(G10,G9:G16,1))</f>
        <v>1</v>
      </c>
    </row>
    <row r="11" spans="1:8" s="10" customFormat="1" ht="18.75">
      <c r="A11" s="307"/>
      <c r="B11" s="84" t="s">
        <v>6</v>
      </c>
      <c r="C11" s="83" t="str">
        <f>IF('Seznam St.'!C11="","",'Seznam St.'!C11)</f>
        <v>Vřesina</v>
      </c>
      <c r="D11" s="72">
        <v>0.0010811342592592593</v>
      </c>
      <c r="E11" s="73">
        <v>0.0010788194444444445</v>
      </c>
      <c r="F11" s="239"/>
      <c r="G11" s="55">
        <f t="shared" si="0"/>
        <v>0.0010811342592592593</v>
      </c>
      <c r="H11" s="57">
        <f>IF(G11="","",RANK(G11,G9:G16,1))</f>
        <v>2</v>
      </c>
    </row>
    <row r="12" spans="1:8" s="10" customFormat="1" ht="18.75">
      <c r="A12" s="307"/>
      <c r="B12" s="84" t="s">
        <v>7</v>
      </c>
      <c r="C12" s="83" t="str">
        <f>IF('Seznam St.'!C12="","",'Seznam St.'!C12)</f>
        <v>Darkovice</v>
      </c>
      <c r="D12" s="72">
        <v>0.001434722222222222</v>
      </c>
      <c r="E12" s="73">
        <v>0.001434722222222222</v>
      </c>
      <c r="F12" s="239">
        <v>0.00023148148148148146</v>
      </c>
      <c r="G12" s="55">
        <f t="shared" si="0"/>
        <v>0.0016662037037037034</v>
      </c>
      <c r="H12" s="57">
        <f>IF(G12="","",RANK(G12,G9:G16,1))</f>
        <v>7</v>
      </c>
    </row>
    <row r="13" spans="1:8" s="10" customFormat="1" ht="18.75">
      <c r="A13" s="307"/>
      <c r="B13" s="84" t="s">
        <v>8</v>
      </c>
      <c r="C13" s="83" t="str">
        <f>IF('Seznam St.'!C13="","",'Seznam St.'!C13)</f>
        <v>Děhylov</v>
      </c>
      <c r="D13" s="72">
        <v>0.001234837962962963</v>
      </c>
      <c r="E13" s="73">
        <v>0.0012318287037037037</v>
      </c>
      <c r="F13" s="239">
        <v>0.00011574074074074073</v>
      </c>
      <c r="G13" s="55">
        <f t="shared" si="0"/>
        <v>0.0013505787037037037</v>
      </c>
      <c r="H13" s="57">
        <f>IF(G13="","",RANK(G13,G9:G16,1))</f>
        <v>6</v>
      </c>
    </row>
    <row r="14" spans="1:8" s="10" customFormat="1" ht="18.75">
      <c r="A14" s="307"/>
      <c r="B14" s="84" t="s">
        <v>9</v>
      </c>
      <c r="C14" s="83" t="str">
        <f>IF('Seznam St.'!C14="","",'Seznam St.'!C14)</f>
        <v>Darkovičky</v>
      </c>
      <c r="D14" s="72"/>
      <c r="E14" s="73"/>
      <c r="F14" s="239"/>
      <c r="G14" s="55">
        <f t="shared" si="0"/>
      </c>
      <c r="H14" s="57">
        <f>IF(G14="","",RANK(G14,G9:G16,1))</f>
      </c>
    </row>
    <row r="15" spans="1:8" s="10" customFormat="1" ht="18.75">
      <c r="A15" s="307"/>
      <c r="B15" s="84" t="s">
        <v>10</v>
      </c>
      <c r="C15" s="83" t="str">
        <f>IF('Seznam St.'!C15="","",'Seznam St.'!C15)</f>
        <v>Hlučín</v>
      </c>
      <c r="D15" s="72">
        <v>0.0013381944444444446</v>
      </c>
      <c r="E15" s="73">
        <v>0.0013371527777777776</v>
      </c>
      <c r="F15" s="239"/>
      <c r="G15" s="55">
        <f t="shared" si="0"/>
        <v>0.0013381944444444446</v>
      </c>
      <c r="H15" s="57">
        <f>IF(G15="","",RANK(G15,G9:G16,1))</f>
        <v>5</v>
      </c>
    </row>
    <row r="16" spans="1:8" s="10" customFormat="1" ht="19.5" thickBot="1">
      <c r="A16" s="308"/>
      <c r="B16" s="86" t="s">
        <v>11</v>
      </c>
      <c r="C16" s="83" t="str">
        <f>IF('Seznam St.'!C16="","",'Seznam St.'!C16)</f>
        <v>Kozmice</v>
      </c>
      <c r="D16" s="137">
        <v>0.0012203703703703704</v>
      </c>
      <c r="E16" s="82">
        <v>0.0012211805555555554</v>
      </c>
      <c r="F16" s="240">
        <v>0.00011574074074074073</v>
      </c>
      <c r="G16" s="56">
        <f t="shared" si="0"/>
        <v>0.0013369212962962961</v>
      </c>
      <c r="H16" s="58">
        <f>IF(G16="","",RANK(G16,G9:G16,1))</f>
        <v>4</v>
      </c>
    </row>
    <row r="17" spans="1:8" s="10" customFormat="1" ht="18.75">
      <c r="A17" s="306" t="s">
        <v>49</v>
      </c>
      <c r="B17" s="85" t="s">
        <v>4</v>
      </c>
      <c r="C17" s="99" t="str">
        <f>IF('Seznam St.'!C17="","",'Seznam St.'!C17)</f>
        <v>Hať</v>
      </c>
      <c r="D17" s="67"/>
      <c r="E17" s="244"/>
      <c r="F17" s="245"/>
      <c r="G17" s="76">
        <f t="shared" si="0"/>
      </c>
      <c r="H17" s="71">
        <f>IF(G17="","",RANK(G17,G17:G21,1))</f>
      </c>
    </row>
    <row r="18" spans="1:8" s="10" customFormat="1" ht="18.75">
      <c r="A18" s="307"/>
      <c r="B18" s="84" t="s">
        <v>5</v>
      </c>
      <c r="C18" s="38" t="str">
        <f>IF('Seznam St.'!C18="","",'Seznam St.'!C18)</f>
        <v>Šilheřovice</v>
      </c>
      <c r="D18" s="242"/>
      <c r="E18" s="246"/>
      <c r="F18" s="247"/>
      <c r="G18" s="55">
        <f t="shared" si="0"/>
      </c>
      <c r="H18" s="57">
        <f>IF(G18="","",RANK(G18,G17:G21,1))</f>
      </c>
    </row>
    <row r="19" spans="1:8" s="10" customFormat="1" ht="18.75">
      <c r="A19" s="307"/>
      <c r="B19" s="84" t="s">
        <v>6</v>
      </c>
      <c r="C19" s="38" t="str">
        <f>IF('Seznam St.'!C19="","",'Seznam St.'!C19)</f>
        <v>Markvartovice</v>
      </c>
      <c r="D19" s="242"/>
      <c r="E19" s="246"/>
      <c r="F19" s="247"/>
      <c r="G19" s="55" t="s">
        <v>75</v>
      </c>
      <c r="H19" s="57">
        <v>1</v>
      </c>
    </row>
    <row r="20" spans="1:8" s="10" customFormat="1" ht="18.75">
      <c r="A20" s="307"/>
      <c r="B20" s="84" t="s">
        <v>7</v>
      </c>
      <c r="C20" s="38" t="str">
        <f>IF('Seznam St.'!C20="","",'Seznam St.'!C20)</f>
        <v>Ludgeřovice</v>
      </c>
      <c r="D20" s="289">
        <v>0.0013721064814814813</v>
      </c>
      <c r="E20" s="252">
        <v>0.0013701388888888888</v>
      </c>
      <c r="F20" s="247"/>
      <c r="G20" s="55" t="s">
        <v>75</v>
      </c>
      <c r="H20" s="57">
        <v>1</v>
      </c>
    </row>
    <row r="21" spans="1:8" s="10" customFormat="1" ht="19.5" thickBot="1">
      <c r="A21" s="308"/>
      <c r="B21" s="86" t="s">
        <v>8</v>
      </c>
      <c r="C21" s="54" t="str">
        <f>IF('Seznam St.'!C21="","",'Seznam St.'!C21)</f>
        <v>Vrablovec</v>
      </c>
      <c r="D21" s="243"/>
      <c r="E21" s="248"/>
      <c r="F21" s="249"/>
      <c r="G21" s="56">
        <f t="shared" si="0"/>
      </c>
      <c r="H21" s="58">
        <f>IF(G21="","",RANK(G21,G17:G21,1))</f>
      </c>
    </row>
    <row r="22" spans="1:8" s="10" customFormat="1" ht="18.75">
      <c r="A22" s="161"/>
      <c r="B22" s="155"/>
      <c r="C22" s="162"/>
      <c r="D22" s="168"/>
      <c r="E22" s="250"/>
      <c r="F22" s="250"/>
      <c r="G22" s="163"/>
      <c r="H22" s="159"/>
    </row>
    <row r="23" spans="1:8" s="10" customFormat="1" ht="18.75">
      <c r="A23" s="153"/>
      <c r="B23" s="4"/>
      <c r="C23" s="170"/>
      <c r="D23" s="169"/>
      <c r="E23" s="251"/>
      <c r="F23" s="251"/>
      <c r="G23" s="169"/>
      <c r="H23" s="50"/>
    </row>
    <row r="24" spans="1:8" s="10" customFormat="1" ht="18.75">
      <c r="A24" s="153"/>
      <c r="B24" s="4"/>
      <c r="C24" s="171"/>
      <c r="D24" s="11"/>
      <c r="E24" s="9"/>
      <c r="F24" s="9"/>
      <c r="G24" s="11"/>
      <c r="H24" s="50"/>
    </row>
    <row r="25" spans="1:8" s="10" customFormat="1" ht="18.75">
      <c r="A25" s="153"/>
      <c r="B25" s="4"/>
      <c r="C25" s="171"/>
      <c r="D25" s="11"/>
      <c r="E25" s="9"/>
      <c r="F25" s="9"/>
      <c r="G25" s="11"/>
      <c r="H25" s="50"/>
    </row>
    <row r="26" spans="1:8" ht="15.75">
      <c r="A26" s="153"/>
      <c r="B26" s="4"/>
      <c r="C26" s="5"/>
      <c r="D26" s="5"/>
      <c r="E26" s="4"/>
      <c r="F26" s="4"/>
      <c r="G26" s="5"/>
      <c r="H26" s="50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workbookViewId="0" topLeftCell="A1">
      <selection activeCell="L18" sqref="L18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1" customWidth="1"/>
    <col min="9" max="9" width="5.710937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12" t="s">
        <v>72</v>
      </c>
      <c r="B1" s="312"/>
      <c r="C1" s="312"/>
      <c r="D1" s="312"/>
      <c r="E1" s="312"/>
      <c r="F1" s="312"/>
      <c r="G1" s="312"/>
      <c r="H1" s="312"/>
      <c r="I1" s="19"/>
      <c r="J1" s="222"/>
      <c r="K1" s="222"/>
      <c r="L1" s="222"/>
    </row>
    <row r="2" spans="1:11" s="10" customFormat="1" ht="24" customHeight="1">
      <c r="A2" s="313" t="s">
        <v>1</v>
      </c>
      <c r="B2" s="315" t="s">
        <v>13</v>
      </c>
      <c r="C2" s="317" t="s">
        <v>32</v>
      </c>
      <c r="D2" s="318"/>
      <c r="E2" s="317" t="s">
        <v>70</v>
      </c>
      <c r="F2" s="319"/>
      <c r="G2" s="298" t="s">
        <v>15</v>
      </c>
      <c r="H2" s="310" t="s">
        <v>14</v>
      </c>
      <c r="I2" s="20"/>
      <c r="J2" s="28"/>
      <c r="K2" s="28"/>
    </row>
    <row r="3" spans="1:12" s="10" customFormat="1" ht="38.25" thickBot="1">
      <c r="A3" s="314"/>
      <c r="B3" s="316"/>
      <c r="C3" s="144" t="s">
        <v>26</v>
      </c>
      <c r="D3" s="145" t="s">
        <v>30</v>
      </c>
      <c r="E3" s="144" t="s">
        <v>26</v>
      </c>
      <c r="F3" s="145" t="s">
        <v>30</v>
      </c>
      <c r="G3" s="299"/>
      <c r="H3" s="311"/>
      <c r="I3" s="20"/>
      <c r="J3" s="35"/>
      <c r="K3" s="32"/>
      <c r="L3" s="33"/>
    </row>
    <row r="4" spans="1:12" ht="15.75">
      <c r="A4" s="114" t="s">
        <v>4</v>
      </c>
      <c r="B4" s="87" t="str">
        <f>IF('Seznam St.'!C4="","",'Seznam St.'!C4)</f>
        <v>Píšť</v>
      </c>
      <c r="C4" s="263">
        <f>IF(ZPV!P5="","",SUM(ZPV!P5))</f>
      </c>
      <c r="D4" s="217">
        <f>IF(C4="","",RANK(C4,C4:C8,1))</f>
      </c>
      <c r="E4" s="90">
        <f>IF(Dvojce!J4="","",SUM(Dvojce!J4))</f>
      </c>
      <c r="F4" s="217">
        <f>IF(E4="","",RANK(E4,E4:E8,1))</f>
      </c>
      <c r="G4" s="60">
        <f>IF(D4="","",SUM(D4,F4))</f>
      </c>
      <c r="H4" s="57">
        <f>IF(G4="","",RANK(G4,G4:G8,1))</f>
      </c>
      <c r="I4" s="17"/>
      <c r="J4" s="30"/>
      <c r="K4" s="30"/>
      <c r="L4" s="34"/>
    </row>
    <row r="5" spans="1:12" ht="15.75">
      <c r="A5" s="15" t="s">
        <v>5</v>
      </c>
      <c r="B5" s="38" t="str">
        <f>IF('Seznam St.'!C5="","",'Seznam St.'!C5)</f>
        <v>Závada</v>
      </c>
      <c r="C5" s="264">
        <f>IF(ZPV!P6="","",SUM(ZPV!P6))</f>
        <v>0.0366550925925926</v>
      </c>
      <c r="D5" s="217">
        <f>IF(C5="","",RANK(C5,C3:C7,1))</f>
        <v>1</v>
      </c>
      <c r="E5" s="90">
        <f>IF(Dvojce!J5="","",SUM(Dvojce!J5))</f>
        <v>0.0007494212962962962</v>
      </c>
      <c r="F5" s="217">
        <f>IF(E5="","",RANK(E5,E3:E7,1))</f>
        <v>1</v>
      </c>
      <c r="G5" s="60">
        <f>IF(D5="","",SUM(D5,F5))</f>
        <v>2</v>
      </c>
      <c r="H5" s="57">
        <f>IF(G5="","",RANK(G5,G4:G8,1))</f>
        <v>1</v>
      </c>
      <c r="I5" s="17"/>
      <c r="J5" s="30"/>
      <c r="K5" s="30"/>
      <c r="L5" s="34"/>
    </row>
    <row r="6" spans="1:12" ht="15.75">
      <c r="A6" s="15" t="s">
        <v>6</v>
      </c>
      <c r="B6" s="38" t="str">
        <f>IF('Seznam St.'!C6="","",'Seznam St.'!C6)</f>
        <v>Bohuslavice</v>
      </c>
      <c r="C6" s="264">
        <f>IF(ZPV!P7="","",SUM(ZPV!P7))</f>
      </c>
      <c r="D6" s="217">
        <f>IF(C6="","",RANK(C6,C4:C8,1))</f>
      </c>
      <c r="E6" s="90">
        <f>IF(Dvojce!J6="","",SUM(Dvojce!J6))</f>
      </c>
      <c r="F6" s="217">
        <f>IF(E6="","",RANK(E6,E4:E8,1))</f>
      </c>
      <c r="G6" s="60">
        <f aca="true" t="shared" si="0" ref="G6:G21">IF(D6="","",SUM(D6,F6))</f>
      </c>
      <c r="H6" s="57">
        <f>IF(G6="","",RANK(G6,G4:G8,1))</f>
      </c>
      <c r="I6" s="17"/>
      <c r="J6" s="30"/>
      <c r="K6" s="30"/>
      <c r="L6" s="34"/>
    </row>
    <row r="7" spans="1:12" ht="15.75">
      <c r="A7" s="15" t="s">
        <v>7</v>
      </c>
      <c r="B7" s="38" t="str">
        <f>IF('Seznam St.'!C7="","",'Seznam St.'!C7)</f>
        <v>Dolní Benešov</v>
      </c>
      <c r="C7" s="265">
        <f>IF(ZPV!P8="","",SUM(ZPV!P8))</f>
      </c>
      <c r="D7" s="217">
        <f>IF(C7="","",RANK(C7,C4:C8,1))</f>
      </c>
      <c r="E7" s="90">
        <f>IF(Dvojce!J7="","",SUM(Dvojce!J7))</f>
      </c>
      <c r="F7" s="217">
        <f>IF(E7="","",RANK(E7,E4:E8,1))</f>
      </c>
      <c r="G7" s="60">
        <f>IF(D7="","",SUM(D7,F7))</f>
      </c>
      <c r="H7" s="57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5" t="str">
        <f>IF('Seznam St.'!C8="","",'Seznam St.'!C8)</f>
        <v>Zábřeh</v>
      </c>
      <c r="C8" s="266">
        <f>IF(ZPV!P9="","",SUM(ZPV!P9))</f>
      </c>
      <c r="D8" s="217">
        <f>IF(C8="","",RANK(C8,C4:C8,1))</f>
      </c>
      <c r="E8" s="186">
        <f>IF(Dvojce!J8="","",SUM(Dvojce!J8))</f>
      </c>
      <c r="F8" s="217">
        <f>IF(E8="","",RANK(E8,E4:E8,1))</f>
      </c>
      <c r="G8" s="221">
        <f t="shared" si="0"/>
      </c>
      <c r="H8" s="57">
        <f>IF(G8="","",RANK(G8,G4:G8,1))</f>
      </c>
      <c r="I8" s="17"/>
      <c r="J8" s="30"/>
      <c r="K8" s="30"/>
      <c r="L8" s="34"/>
    </row>
    <row r="9" spans="1:12" ht="15.75">
      <c r="A9" s="114" t="s">
        <v>4</v>
      </c>
      <c r="B9" s="99" t="str">
        <f>IF('Seznam St.'!C9="","",'Seznam St.'!C9)</f>
        <v>Dobroslavice</v>
      </c>
      <c r="C9" s="268">
        <f>IF(ZPV!P10="","",SUM(ZPV!P10))</f>
        <v>0.03525462962962963</v>
      </c>
      <c r="D9" s="219">
        <f>IF(C9="","",RANK(C9,C9:C16,1))</f>
        <v>4</v>
      </c>
      <c r="E9" s="44">
        <f>IF(Dvojce!J9="","",SUM(Dvojce!J9))</f>
        <v>0.000751388888888889</v>
      </c>
      <c r="F9" s="219">
        <f>IF(E9="","",RANK(E9,E9:E16,1))</f>
        <v>2</v>
      </c>
      <c r="G9" s="104">
        <f>IF(D9="","",SUM(D9,F9))</f>
        <v>6</v>
      </c>
      <c r="H9" s="71">
        <f>IF(G9="","",RANK(G9,G9:G16,1))</f>
        <v>3</v>
      </c>
      <c r="I9" s="17"/>
      <c r="J9" s="30"/>
      <c r="K9" s="30"/>
      <c r="L9" s="34"/>
    </row>
    <row r="10" spans="1:12" ht="15.75">
      <c r="A10" s="15" t="s">
        <v>5</v>
      </c>
      <c r="B10" s="38" t="str">
        <f>IF('Seznam St.'!C10="","",'Seznam St.'!C10)</f>
        <v>Bobrovníky</v>
      </c>
      <c r="C10" s="265">
        <f>IF(ZPV!P11="","",SUM(ZPV!P11))</f>
        <v>0.031076388888888883</v>
      </c>
      <c r="D10" s="218">
        <f>IF(C10="","",RANK(C10,C9:C16,1))</f>
        <v>2</v>
      </c>
      <c r="E10" s="64">
        <f>IF(Dvojce!J10="","",SUM(Dvojce!J10))</f>
        <v>0.0006701388888888888</v>
      </c>
      <c r="F10" s="218">
        <f>IF(E10="","",RANK(E10,E9:E16,1))</f>
        <v>1</v>
      </c>
      <c r="G10" s="60">
        <f t="shared" si="0"/>
        <v>3</v>
      </c>
      <c r="H10" s="57">
        <f>IF(G10="","",RANK(G10,G9:G16,1))</f>
        <v>1</v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St.'!C11="","",'Seznam St.'!C11)</f>
        <v>Vřesina</v>
      </c>
      <c r="C11" s="265">
        <f>IF(ZPV!P12="","",SUM(ZPV!P12))</f>
        <v>0.024201388888888897</v>
      </c>
      <c r="D11" s="218">
        <f>IF(C11="","",RANK(C11,C9:C16,1))</f>
        <v>1</v>
      </c>
      <c r="E11" s="64">
        <f>IF(Dvojce!J11="","",SUM(Dvojce!J11))</f>
        <v>0.0008024305555555556</v>
      </c>
      <c r="F11" s="218">
        <f>IF(E11="","",RANK(E11,E9:E16,1))</f>
        <v>3</v>
      </c>
      <c r="G11" s="60">
        <f t="shared" si="0"/>
        <v>4</v>
      </c>
      <c r="H11" s="57">
        <f>IF(G11="","",RANK(G11,G9:G16,1))</f>
        <v>2</v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St.'!C12="","",'Seznam St.'!C12)</f>
        <v>Darkovice</v>
      </c>
      <c r="C12" s="265">
        <f>IF(ZPV!P13="","",SUM(ZPV!P13))</f>
        <v>0.062060185185185184</v>
      </c>
      <c r="D12" s="218">
        <f>IF(C12="","",RANK(C12,C9:C16,1))</f>
        <v>7</v>
      </c>
      <c r="E12" s="64">
        <f>IF(Dvojce!J12="","",SUM(Dvojce!J12))</f>
        <v>0.0008534722222222224</v>
      </c>
      <c r="F12" s="218">
        <f>IF(E12="","",RANK(E12,E9:E16,1))</f>
        <v>4</v>
      </c>
      <c r="G12" s="60">
        <f t="shared" si="0"/>
        <v>11</v>
      </c>
      <c r="H12" s="57">
        <f>IF(G12="","",RANK(G12,G8:G16,1))</f>
        <v>6</v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St.'!C13="","",'Seznam St.'!C13)</f>
        <v>Děhylov</v>
      </c>
      <c r="C13" s="265">
        <f>IF(ZPV!P14="","",SUM(ZPV!P14))</f>
        <v>0.03111111111111111</v>
      </c>
      <c r="D13" s="218">
        <f>IF(C13="","",RANK(C13,C9:C16,1))</f>
        <v>3</v>
      </c>
      <c r="E13" s="64">
        <f>IF(Dvojce!J13="","",SUM(Dvojce!J13))</f>
        <v>0.000987962962962963</v>
      </c>
      <c r="F13" s="218">
        <f>IF(E13="","",RANK(E13,E9:E16,1))</f>
        <v>7</v>
      </c>
      <c r="G13" s="60">
        <f>IF(D13="","",SUM(D13,F13))</f>
        <v>10</v>
      </c>
      <c r="H13" s="57">
        <f>IF(G13="","",RANK(G13,G9:G16,1))</f>
        <v>4</v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St.'!C14="","",'Seznam St.'!C14)</f>
        <v>Darkovičky</v>
      </c>
      <c r="C14" s="265">
        <f>IF(ZPV!P15="","",SUM(ZPV!P15))</f>
      </c>
      <c r="D14" s="218">
        <f>IF(C14="","",RANK(C14,C9:C16,1))</f>
      </c>
      <c r="E14" s="64">
        <f>IF(Dvojce!J14="","",SUM(Dvojce!J14))</f>
      </c>
      <c r="F14" s="218">
        <f>IF(E14="","",RANK(E14,E9:E16,1))</f>
      </c>
      <c r="G14" s="60">
        <f t="shared" si="0"/>
      </c>
      <c r="H14" s="57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St.'!C15="","",'Seznam St.'!C15)</f>
        <v>Hlučín</v>
      </c>
      <c r="C15" s="265">
        <f>IF(ZPV!P16="","",SUM(ZPV!P16))</f>
        <v>0.046307870370370374</v>
      </c>
      <c r="D15" s="218">
        <f>IF(C15="","",RANK(C15,C9:C16,1))</f>
        <v>6</v>
      </c>
      <c r="E15" s="64">
        <f>IF(Dvojce!J15="","",SUM(Dvojce!J15))</f>
        <v>0.0008634259259259259</v>
      </c>
      <c r="F15" s="218">
        <f>IF(E15="","",RANK(E15,E9:E16,1))</f>
        <v>6</v>
      </c>
      <c r="G15" s="60">
        <f t="shared" si="0"/>
        <v>12</v>
      </c>
      <c r="H15" s="57">
        <f>IF(G15="","",RANK(G15,G9:G16,1))</f>
        <v>7</v>
      </c>
      <c r="I15" s="17"/>
      <c r="J15" s="30"/>
      <c r="K15" s="30"/>
      <c r="L15" s="34"/>
    </row>
    <row r="16" spans="1:12" ht="16.5" thickBot="1">
      <c r="A16" s="15" t="s">
        <v>12</v>
      </c>
      <c r="B16" s="54" t="str">
        <f>IF('Seznam St.'!C16="","",'Seznam St.'!C16)</f>
        <v>Kozmice</v>
      </c>
      <c r="C16" s="266">
        <f>IF(ZPV!P17="","",SUM(ZPV!P17))</f>
        <v>0.037326388888888874</v>
      </c>
      <c r="D16" s="220">
        <f>IF(C16="","",RANK(C16,C9:C16,1))</f>
        <v>5</v>
      </c>
      <c r="E16" s="65">
        <f>IF(Dvojce!J16="","",SUM(Dvojce!J16))</f>
        <v>0.0008569444444444444</v>
      </c>
      <c r="F16" s="220">
        <f>IF(E16="","",RANK(E16,E9:E16,1))</f>
        <v>5</v>
      </c>
      <c r="G16" s="61">
        <f t="shared" si="0"/>
        <v>10</v>
      </c>
      <c r="H16" s="58">
        <v>5</v>
      </c>
      <c r="I16" s="17"/>
      <c r="J16" s="30"/>
      <c r="K16" s="30"/>
      <c r="L16" s="34"/>
    </row>
    <row r="17" spans="1:12" ht="15.75">
      <c r="A17" s="114" t="s">
        <v>4</v>
      </c>
      <c r="B17" s="87" t="str">
        <f>IF('Seznam St.'!C17="","",'Seznam St.'!C17)</f>
        <v>Hať</v>
      </c>
      <c r="C17" s="268">
        <f>IF(ZPV!P18="","",SUM(ZPV!P18))</f>
      </c>
      <c r="D17" s="219">
        <f>IF(C17="","",RANK(C17,C17:C21,1))</f>
      </c>
      <c r="E17" s="90">
        <f>IF(Dvojce!J17="","",SUM(Dvojce!J17))</f>
      </c>
      <c r="F17" s="219">
        <f>IF(E17="","",RANK(E17,E17:E21,1))</f>
      </c>
      <c r="G17" s="60">
        <f t="shared" si="0"/>
      </c>
      <c r="H17" s="256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St.'!C18="","",'Seznam St.'!C18)</f>
        <v>Šilheřovice</v>
      </c>
      <c r="C18" s="265">
        <f>IF(ZPV!P19="","",SUM(ZPV!P19))</f>
      </c>
      <c r="D18" s="218">
        <f>IF(C18="","",RANK(C18,C17:C21,1))</f>
      </c>
      <c r="E18" s="90">
        <f>IF(Dvojce!J18="","",SUM(Dvojce!J18))</f>
      </c>
      <c r="F18" s="218">
        <f>IF(E18="","",RANK(E18,E17:E21,1))</f>
      </c>
      <c r="G18" s="60">
        <f t="shared" si="0"/>
      </c>
      <c r="H18" s="57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St.'!C19="","",'Seznam St.'!C19)</f>
        <v>Markvartovice</v>
      </c>
      <c r="C19" s="265">
        <f>IF(ZPV!P20="","",SUM(ZPV!P20))</f>
        <v>0.03858796296296296</v>
      </c>
      <c r="D19" s="218">
        <f>IF(C19="","",RANK(C19,C17:C21,1))</f>
        <v>1</v>
      </c>
      <c r="E19" s="90">
        <f>IF(Dvojce!J19="","",SUM(Dvojce!J19))</f>
        <v>0.0008944444444444443</v>
      </c>
      <c r="F19" s="218">
        <f>IF(E19="","",RANK(E19,E17:E21,1))</f>
        <v>1</v>
      </c>
      <c r="G19" s="60">
        <f t="shared" si="0"/>
        <v>2</v>
      </c>
      <c r="H19" s="57">
        <f>IF(G19="","",RANK(G19,G17:G21,1))</f>
        <v>1</v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St.'!C20="","",'Seznam St.'!C20)</f>
        <v>Ludgeřovice</v>
      </c>
      <c r="C20" s="265">
        <f>IF(ZPV!P21="","",SUM(ZPV!P21))</f>
        <v>0.04784722222222222</v>
      </c>
      <c r="D20" s="218">
        <f>IF(C20="","",RANK(C20,C17:C21,1))</f>
        <v>2</v>
      </c>
      <c r="E20" s="90">
        <f>IF(Dvojce!J20="","",SUM(Dvojce!J20))</f>
        <v>0.0013744212962962963</v>
      </c>
      <c r="F20" s="218">
        <f>IF(E20="","",RANK(E20,E17:E21,1))</f>
        <v>2</v>
      </c>
      <c r="G20" s="60">
        <f t="shared" si="0"/>
        <v>4</v>
      </c>
      <c r="H20" s="57">
        <f>IF(G20="","",RANK(G20,G17:G21,1))</f>
        <v>2</v>
      </c>
      <c r="I20" s="18"/>
      <c r="J20" s="31"/>
      <c r="K20" s="29"/>
      <c r="L20" s="34"/>
    </row>
    <row r="21" spans="1:12" ht="16.5" thickBot="1">
      <c r="A21" s="16" t="s">
        <v>8</v>
      </c>
      <c r="B21" s="54" t="str">
        <f>IF('Seznam St.'!C21="","",'Seznam St.'!C21)</f>
        <v>Vrablovec</v>
      </c>
      <c r="C21" s="266">
        <f>IF(ZPV!P22="","",SUM(ZPV!P22))</f>
      </c>
      <c r="D21" s="220">
        <f>IF(C21="","",RANK(C21,C17:C21,1))</f>
      </c>
      <c r="E21" s="189">
        <f>IF(Dvojce!J21="","",SUM(Dvojce!J21))</f>
      </c>
      <c r="F21" s="220">
        <f>IF(E21="","",RANK(E21,E17:E21,1))</f>
      </c>
      <c r="G21" s="61">
        <f t="shared" si="0"/>
      </c>
      <c r="H21" s="57">
        <f>IF(G21="","",RANK(G21,G17:G21,1))</f>
      </c>
      <c r="I21" s="18"/>
      <c r="J21" s="29"/>
      <c r="K21" s="29"/>
      <c r="L21" s="34"/>
    </row>
    <row r="22" spans="1:12" ht="15.75">
      <c r="A22" s="155"/>
      <c r="B22" s="162">
        <f>IF('Seznam St.'!C22="","",'Seznam St.'!C22)</f>
      </c>
      <c r="C22" s="175">
        <f>IF(Pú!F22="","",SUM(Pú!F22))</f>
      </c>
      <c r="D22" s="174">
        <f>IF(C22="","",SUM(Pú!G22))</f>
      </c>
      <c r="E22" s="157">
        <f>IF(4x60m!F22="","",SUM(4x60m!F22))</f>
      </c>
      <c r="F22" s="174"/>
      <c r="G22" s="155"/>
      <c r="H22" s="159"/>
      <c r="I22" s="172"/>
      <c r="J22" s="29"/>
      <c r="K22" s="29"/>
      <c r="L22" s="34"/>
    </row>
    <row r="23" spans="1:12" ht="15.75">
      <c r="A23" s="166"/>
      <c r="B23" s="96">
        <f>IF('Seznam St.'!C23="","",'Seznam St.'!C23)</f>
      </c>
      <c r="C23" s="177">
        <f>IF(Pú!F23="","",SUM(Pú!F23))</f>
      </c>
      <c r="D23" s="97">
        <f>IF(C23="","",SUM(Pú!G23))</f>
      </c>
      <c r="E23" s="51">
        <f>IF(4x60m!F23="","",SUM(4x60m!F23))</f>
      </c>
      <c r="F23" s="97"/>
      <c r="G23" s="4"/>
      <c r="H23" s="50"/>
      <c r="I23" s="172"/>
      <c r="J23" s="29"/>
      <c r="K23" s="29"/>
      <c r="L23" s="34"/>
    </row>
    <row r="24" spans="1:12" ht="15.75">
      <c r="A24" s="4"/>
      <c r="B24" s="96">
        <f>IF('Seznam St.'!C24="","",'Seznam St.'!C24)</f>
      </c>
      <c r="C24" s="177">
        <f>IF(Pú!F24="","",SUM(Pú!F24))</f>
      </c>
      <c r="D24" s="97">
        <f>IF(C24="","",SUM(Pú!G24))</f>
      </c>
      <c r="E24" s="51">
        <f>IF(4x60m!F24="","",SUM(4x60m!F24))</f>
      </c>
      <c r="F24" s="97"/>
      <c r="G24" s="4"/>
      <c r="H24" s="50"/>
      <c r="I24" s="172"/>
      <c r="J24" s="29"/>
      <c r="K24" s="29"/>
      <c r="L24" s="34"/>
    </row>
    <row r="25" spans="1:12" ht="15.75">
      <c r="A25" s="4"/>
      <c r="B25" s="96">
        <f>IF('Seznam St.'!C25="","",'Seznam St.'!C25)</f>
      </c>
      <c r="C25" s="177">
        <f>IF(Pú!F25="","",SUM(Pú!F25))</f>
      </c>
      <c r="D25" s="97">
        <f>IF(C25="","",SUM(Pú!G25))</f>
      </c>
      <c r="E25" s="51">
        <f>IF(4x60m!F25="","",SUM(4x60m!F25))</f>
      </c>
      <c r="F25" s="97"/>
      <c r="G25" s="4"/>
      <c r="H25" s="50"/>
      <c r="I25" s="173"/>
      <c r="J25" s="29"/>
      <c r="K25" s="29"/>
      <c r="L25" s="34"/>
    </row>
    <row r="26" spans="1:12" ht="15.75">
      <c r="A26" s="4"/>
      <c r="B26" s="96">
        <f>IF('Seznam St.'!C26="","",'Seznam St.'!C26)</f>
      </c>
      <c r="C26" s="177">
        <f>IF(Pú!F26="","",SUM(Pú!F26))</f>
      </c>
      <c r="D26" s="97">
        <f>IF(C26="","",SUM(Pú!G26))</f>
      </c>
      <c r="E26" s="51">
        <f>IF(4x60m!F26="","",SUM(4x60m!F26))</f>
      </c>
      <c r="F26" s="97"/>
      <c r="G26" s="4"/>
      <c r="H26" s="50"/>
      <c r="I26" s="173"/>
      <c r="J26" s="29"/>
      <c r="K26" s="29"/>
      <c r="L26" s="34"/>
    </row>
    <row r="27" spans="2:8" ht="15.75">
      <c r="B27" s="5"/>
      <c r="C27" s="5"/>
      <c r="D27" s="187"/>
      <c r="E27" s="5"/>
      <c r="F27" s="188"/>
      <c r="G27" s="4"/>
      <c r="H27" s="40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 horizontalCentered="1"/>
  <pageMargins left="0.9055118110236221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 E21 G4 E19:E20 E6:E18 G6:G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tabSelected="1" zoomScale="90" zoomScaleNormal="90" workbookViewId="0" topLeftCell="A1">
      <selection activeCell="R14" sqref="R14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2" customWidth="1"/>
    <col min="16" max="16" width="11.7109375" style="41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12" t="s">
        <v>76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19"/>
      <c r="R1" s="320"/>
      <c r="S1" s="320"/>
      <c r="T1" s="320"/>
    </row>
    <row r="2" spans="1:19" s="10" customFormat="1" ht="24" customHeight="1" thickBot="1">
      <c r="A2" s="325" t="s">
        <v>50</v>
      </c>
      <c r="B2" s="313" t="s">
        <v>1</v>
      </c>
      <c r="C2" s="315" t="s">
        <v>13</v>
      </c>
      <c r="D2" s="139"/>
      <c r="E2" s="317" t="s">
        <v>32</v>
      </c>
      <c r="F2" s="318"/>
      <c r="G2" s="317" t="s">
        <v>37</v>
      </c>
      <c r="H2" s="318"/>
      <c r="I2" s="317" t="s">
        <v>0</v>
      </c>
      <c r="J2" s="318"/>
      <c r="K2" s="317" t="s">
        <v>35</v>
      </c>
      <c r="L2" s="318"/>
      <c r="M2" s="317" t="s">
        <v>36</v>
      </c>
      <c r="N2" s="318"/>
      <c r="O2" s="298" t="s">
        <v>46</v>
      </c>
      <c r="P2" s="310" t="s">
        <v>22</v>
      </c>
      <c r="Q2" s="20"/>
      <c r="R2" s="28"/>
      <c r="S2" s="28"/>
    </row>
    <row r="3" spans="1:20" s="10" customFormat="1" ht="38.25" thickBot="1">
      <c r="A3" s="325"/>
      <c r="B3" s="322"/>
      <c r="C3" s="323"/>
      <c r="D3" s="140"/>
      <c r="E3" s="141" t="s">
        <v>26</v>
      </c>
      <c r="F3" s="142" t="s">
        <v>30</v>
      </c>
      <c r="G3" s="141" t="s">
        <v>26</v>
      </c>
      <c r="H3" s="142" t="s">
        <v>30</v>
      </c>
      <c r="I3" s="141" t="s">
        <v>26</v>
      </c>
      <c r="J3" s="142" t="s">
        <v>30</v>
      </c>
      <c r="K3" s="141" t="s">
        <v>26</v>
      </c>
      <c r="L3" s="142" t="s">
        <v>30</v>
      </c>
      <c r="M3" s="141" t="s">
        <v>26</v>
      </c>
      <c r="N3" s="143" t="s">
        <v>30</v>
      </c>
      <c r="O3" s="324"/>
      <c r="P3" s="321"/>
      <c r="Q3" s="20"/>
      <c r="R3" s="35"/>
      <c r="S3" s="32"/>
      <c r="T3" s="33"/>
    </row>
    <row r="4" spans="1:20" ht="16.5" thickBot="1">
      <c r="A4" s="294" t="s">
        <v>47</v>
      </c>
      <c r="B4" s="98" t="s">
        <v>4</v>
      </c>
      <c r="C4" s="99" t="str">
        <f>IF('Seznam St.'!C4="","",'Seznam St.'!C4)</f>
        <v>Píšť</v>
      </c>
      <c r="D4" s="100"/>
      <c r="E4" s="190">
        <f>IF(ZPV!P5="","",SUM(ZPV!P5))</f>
      </c>
      <c r="F4" s="101">
        <f>IF(E4="","",SUM(ZPV!Q5))</f>
      </c>
      <c r="G4" s="44">
        <f>IF(Dvojce!J4="","",SUM(Dvojce!J4))</f>
      </c>
      <c r="H4" s="101">
        <f>IF(G4="","",SUM(Dvojce!K4))</f>
      </c>
      <c r="I4" s="102">
        <f>IF(Pú!F4="","",SUM(Pú!F4))</f>
      </c>
      <c r="J4" s="101">
        <f>IF(I4="","",SUM(Pú!G4))</f>
      </c>
      <c r="K4" s="326">
        <f>IF(4x60m!F4="","",SUM(4x60m!F4))</f>
      </c>
      <c r="L4" s="101">
        <f>IF(K4="","",SUM(4x60m!G4))</f>
      </c>
      <c r="M4" s="44">
        <f>IF(CTIF!G4="","",SUM(CTIF!G4))</f>
      </c>
      <c r="N4" s="103">
        <f>IF(M4="","",SUM(CTIF!H4))</f>
      </c>
      <c r="O4" s="104">
        <f>IF(N4="","",SUM(F4,H4,J4,L4,N4))</f>
      </c>
      <c r="P4" s="71">
        <f>IF(O4="","",RANK(O4,O4:O8,1))</f>
      </c>
      <c r="Q4" s="17"/>
      <c r="R4" s="30"/>
      <c r="S4" s="30"/>
      <c r="T4" s="34"/>
    </row>
    <row r="5" spans="1:20" ht="16.5" thickBot="1">
      <c r="A5" s="294"/>
      <c r="B5" s="93" t="s">
        <v>5</v>
      </c>
      <c r="C5" s="38" t="str">
        <f>IF('Seznam St.'!C5="","",'Seznam St.'!C5)</f>
        <v>Závada</v>
      </c>
      <c r="D5" s="91"/>
      <c r="E5" s="190">
        <f>IF(ZPV!P6="","",SUM(ZPV!P6))</f>
        <v>0.0366550925925926</v>
      </c>
      <c r="F5" s="63">
        <f>IF(E5="","",SUM(ZPV!Q6))</f>
        <v>1</v>
      </c>
      <c r="G5" s="64">
        <f>IF(Dvojce!J5="","",SUM(Dvojce!J5))</f>
        <v>0.0007494212962962962</v>
      </c>
      <c r="H5" s="63">
        <f>IF(G5="","",SUM(Dvojce!K5))</f>
        <v>1</v>
      </c>
      <c r="I5" s="36" t="s">
        <v>75</v>
      </c>
      <c r="J5" s="63">
        <f>IF(I5="","",SUM(Pú!G5))</f>
        <v>1</v>
      </c>
      <c r="K5" s="327">
        <f>IF(4x60m!F5="","",SUM(4x60m!F5))</f>
        <v>54.006</v>
      </c>
      <c r="L5" s="63">
        <f>IF(K5="","",SUM(4x60m!G5))</f>
        <v>1</v>
      </c>
      <c r="M5" s="64">
        <f>IF(CTIF!G5="","",SUM(CTIF!G5))</f>
        <v>0.0011887731481481482</v>
      </c>
      <c r="N5" s="66">
        <f>IF(M5="","",SUM(CTIF!H5))</f>
        <v>1</v>
      </c>
      <c r="O5" s="60">
        <f aca="true" t="shared" si="0" ref="O5:O21">IF(M5="","",SUM(F5,H5,J5,L5,N5))</f>
        <v>5</v>
      </c>
      <c r="P5" s="57">
        <f>IF(O5="","",RANK(O5,O4:O8,1))</f>
        <v>1</v>
      </c>
      <c r="Q5" s="17"/>
      <c r="R5" s="30"/>
      <c r="S5" s="30"/>
      <c r="T5" s="34"/>
    </row>
    <row r="6" spans="1:20" ht="16.5" thickBot="1">
      <c r="A6" s="294"/>
      <c r="B6" s="93" t="s">
        <v>6</v>
      </c>
      <c r="C6" s="38" t="str">
        <f>IF('Seznam St.'!C6="","",'Seznam St.'!C6)</f>
        <v>Bohuslavice</v>
      </c>
      <c r="D6" s="91"/>
      <c r="E6" s="190">
        <f>IF(ZPV!P7="","",SUM(ZPV!P7))</f>
      </c>
      <c r="F6" s="63">
        <v>2</v>
      </c>
      <c r="G6" s="64">
        <f>IF(Dvojce!J6="","",SUM(Dvojce!J6))</f>
      </c>
      <c r="H6" s="63">
        <v>2</v>
      </c>
      <c r="I6" s="36" t="s">
        <v>75</v>
      </c>
      <c r="J6" s="63">
        <f>IF(I6="","",SUM(Pú!G6))</f>
        <v>1</v>
      </c>
      <c r="K6" s="327" t="s">
        <v>75</v>
      </c>
      <c r="L6" s="63">
        <f>IF(K6="","",SUM(4x60m!G6))</f>
        <v>2</v>
      </c>
      <c r="M6" s="64">
        <f>IF(CTIF!G6="","",SUM(CTIF!G6))</f>
        <v>0.0014217592592592593</v>
      </c>
      <c r="N6" s="66">
        <f>IF(M6="","",SUM(CTIF!H6))</f>
        <v>2</v>
      </c>
      <c r="O6" s="60">
        <f t="shared" si="0"/>
        <v>9</v>
      </c>
      <c r="P6" s="57">
        <f>IF(O6="","",RANK(O6,O4:O8,1))</f>
        <v>2</v>
      </c>
      <c r="Q6" s="17"/>
      <c r="R6" s="30"/>
      <c r="S6" s="30"/>
      <c r="T6" s="34"/>
    </row>
    <row r="7" spans="1:20" ht="16.5" thickBot="1">
      <c r="A7" s="294"/>
      <c r="B7" s="93" t="s">
        <v>7</v>
      </c>
      <c r="C7" s="38" t="str">
        <f>IF('Seznam St.'!C7="","",'Seznam St.'!C7)</f>
        <v>Dolní Benešov</v>
      </c>
      <c r="D7" s="91"/>
      <c r="E7" s="190">
        <f>IF(ZPV!P8="","",SUM(ZPV!P8))</f>
      </c>
      <c r="F7" s="63">
        <f>IF(E7="","",SUM(ZPV!Q8))</f>
      </c>
      <c r="G7" s="64">
        <f>IF(Dvojce!J7="","",SUM(Dvojce!J7))</f>
      </c>
      <c r="H7" s="63">
        <f>IF(G7="","",SUM(Dvojce!K7))</f>
      </c>
      <c r="I7" s="36">
        <f>IF(Pú!F7="","",SUM(Pú!F7))</f>
      </c>
      <c r="J7" s="63">
        <f>IF(I7="","",SUM(Pú!G7))</f>
      </c>
      <c r="K7" s="327">
        <f>IF(4x60m!F7="","",SUM(4x60m!F7))</f>
      </c>
      <c r="L7" s="63">
        <f>IF(K7="","",SUM(4x60m!G7))</f>
      </c>
      <c r="M7" s="64">
        <f>IF(CTIF!G7="","",SUM(CTIF!G7))</f>
      </c>
      <c r="N7" s="66">
        <f>IF(M7="","",SUM(CTIF!H7))</f>
      </c>
      <c r="O7" s="60">
        <f t="shared" si="0"/>
      </c>
      <c r="P7" s="57">
        <f>IF(O7="","",RANK(O7,O4:O8,1))</f>
      </c>
      <c r="Q7" s="17"/>
      <c r="R7" s="30"/>
      <c r="S7" s="30"/>
      <c r="T7" s="34"/>
    </row>
    <row r="8" spans="1:20" ht="16.5" thickBot="1">
      <c r="A8" s="294"/>
      <c r="B8" s="94" t="s">
        <v>8</v>
      </c>
      <c r="C8" s="54" t="str">
        <f>IF('Seznam St.'!C8="","",'Seznam St.'!C8)</f>
        <v>Zábřeh</v>
      </c>
      <c r="D8" s="92"/>
      <c r="E8" s="191">
        <f>IF(ZPV!P9="","",SUM(ZPV!P9))</f>
      </c>
      <c r="F8" s="88">
        <f>IF(E8="","",SUM(ZPV!Q9))</f>
      </c>
      <c r="G8" s="65">
        <f>IF(Dvojce!J8="","",SUM(Dvojce!J8))</f>
      </c>
      <c r="H8" s="88">
        <f>IF(G8="","",SUM(Dvojce!K8))</f>
      </c>
      <c r="I8" s="105">
        <f>IF(Pú!F8="","",SUM(Pú!F8))</f>
      </c>
      <c r="J8" s="88">
        <f>IF(I8="","",SUM(Pú!G8))</f>
      </c>
      <c r="K8" s="328">
        <f>IF(4x60m!F8="","",SUM(4x60m!F8))</f>
      </c>
      <c r="L8" s="88">
        <f>IF(K8="","",SUM(4x60m!G8))</f>
      </c>
      <c r="M8" s="65">
        <f>IF(CTIF!G8="","",SUM(CTIF!G8))</f>
      </c>
      <c r="N8" s="89">
        <f>IF(M8="","",SUM(CTIF!H8))</f>
      </c>
      <c r="O8" s="61">
        <f t="shared" si="0"/>
      </c>
      <c r="P8" s="58">
        <f>IF(O8="","",RANK(O8,O4:O8,1))</f>
      </c>
      <c r="Q8" s="17"/>
      <c r="R8" s="30"/>
      <c r="S8" s="30"/>
      <c r="T8" s="34"/>
    </row>
    <row r="9" spans="1:20" ht="16.5" thickBot="1">
      <c r="A9" s="294" t="s">
        <v>48</v>
      </c>
      <c r="B9" s="85" t="s">
        <v>4</v>
      </c>
      <c r="C9" s="115" t="str">
        <f>IF('Seznam St.'!C9="","",'Seznam St.'!C9)</f>
        <v>Dobroslavice</v>
      </c>
      <c r="D9" s="91"/>
      <c r="E9" s="193">
        <f>IF(ZPV!P10="","",SUM(ZPV!P10))</f>
        <v>0.03525462962962963</v>
      </c>
      <c r="F9" s="63">
        <f>IF(E9="","",SUM(ZPV!Q10))</f>
        <v>4</v>
      </c>
      <c r="G9" s="64">
        <f>IF(Dvojce!J9="","",SUM(Dvojce!J9))</f>
        <v>0.000751388888888889</v>
      </c>
      <c r="H9" s="63">
        <f>IF(G9="","",SUM(Dvojce!K9))</f>
        <v>2</v>
      </c>
      <c r="I9" s="36">
        <f>IF(Pú!F9="","",SUM(Pú!F9))</f>
        <v>86.541</v>
      </c>
      <c r="J9" s="63">
        <f>IF(I9="","",SUM(Pú!G9))</f>
        <v>7</v>
      </c>
      <c r="K9" s="327">
        <f>IF(4x60m!F9="","",SUM(4x60m!F9))</f>
        <v>50.195</v>
      </c>
      <c r="L9" s="63">
        <f>IF(K9="","",SUM(4x60m!G9))</f>
        <v>2</v>
      </c>
      <c r="M9" s="64">
        <f>IF(CTIF!G9="","",SUM(CTIF!G9))</f>
        <v>0.0011587962962962964</v>
      </c>
      <c r="N9" s="66">
        <f>IF(M9="","",SUM(CTIF!H9))</f>
        <v>3</v>
      </c>
      <c r="O9" s="60">
        <f t="shared" si="0"/>
        <v>18</v>
      </c>
      <c r="P9" s="57">
        <f>IF(O9="","",RANK(O9,O8:O15,1))</f>
        <v>3</v>
      </c>
      <c r="Q9" s="17"/>
      <c r="R9" s="30"/>
      <c r="S9" s="30"/>
      <c r="T9" s="34"/>
    </row>
    <row r="10" spans="1:20" ht="16.5" thickBot="1">
      <c r="A10" s="294"/>
      <c r="B10" s="84" t="s">
        <v>5</v>
      </c>
      <c r="C10" s="83" t="str">
        <f>IF('Seznam St.'!C10="","",'Seznam St.'!C10)</f>
        <v>Bobrovníky</v>
      </c>
      <c r="D10" s="91"/>
      <c r="E10" s="190">
        <f>IF(ZPV!P11="","",SUM(ZPV!P11))</f>
        <v>0.031076388888888883</v>
      </c>
      <c r="F10" s="63">
        <f>IF(E10="","",SUM(ZPV!Q11))</f>
        <v>2</v>
      </c>
      <c r="G10" s="64">
        <f>IF(Dvojce!J10="","",SUM(Dvojce!J10))</f>
        <v>0.0006701388888888888</v>
      </c>
      <c r="H10" s="63">
        <f>IF(G10="","",SUM(Dvojce!K10))</f>
        <v>1</v>
      </c>
      <c r="I10" s="36">
        <f>IF(Pú!F10="","",SUM(Pú!F10))</f>
        <v>21.535</v>
      </c>
      <c r="J10" s="63">
        <f>IF(I10="","",SUM(Pú!G10))</f>
        <v>3</v>
      </c>
      <c r="K10" s="327">
        <f>IF(4x60m!F10="","",SUM(4x60m!F10))</f>
        <v>44.78</v>
      </c>
      <c r="L10" s="63">
        <f>IF(K10="","",SUM(4x60m!G10))</f>
        <v>1</v>
      </c>
      <c r="M10" s="64">
        <f>IF(CTIF!G10="","",SUM(CTIF!G10))</f>
        <v>0.0010383101851851853</v>
      </c>
      <c r="N10" s="66">
        <f>IF(M10="","",SUM(CTIF!H10))</f>
        <v>1</v>
      </c>
      <c r="O10" s="60">
        <f t="shared" si="0"/>
        <v>8</v>
      </c>
      <c r="P10" s="57">
        <f>IF(O10="","",RANK(O10,O9:O16,1))</f>
        <v>1</v>
      </c>
      <c r="Q10" s="17"/>
      <c r="R10" s="30"/>
      <c r="S10" s="30"/>
      <c r="T10" s="34"/>
    </row>
    <row r="11" spans="1:20" ht="16.5" thickBot="1">
      <c r="A11" s="294"/>
      <c r="B11" s="84" t="s">
        <v>6</v>
      </c>
      <c r="C11" s="83" t="str">
        <f>IF('Seznam St.'!C11="","",'Seznam St.'!C11)</f>
        <v>Vřesina</v>
      </c>
      <c r="D11" s="91"/>
      <c r="E11" s="190">
        <f>IF(ZPV!P12="","",SUM(ZPV!P12))</f>
        <v>0.024201388888888897</v>
      </c>
      <c r="F11" s="63">
        <f>IF(E11="","",SUM(ZPV!Q12))</f>
        <v>1</v>
      </c>
      <c r="G11" s="64">
        <f>IF(Dvojce!J11="","",SUM(Dvojce!J11))</f>
        <v>0.0008024305555555556</v>
      </c>
      <c r="H11" s="63">
        <f>IF(G11="","",SUM(Dvojce!K11))</f>
        <v>3</v>
      </c>
      <c r="I11" s="36">
        <f>IF(Pú!F11="","",SUM(Pú!F11))</f>
        <v>17.636</v>
      </c>
      <c r="J11" s="63">
        <f>IF(I11="","",SUM(Pú!G11))</f>
        <v>1</v>
      </c>
      <c r="K11" s="327">
        <f>IF(4x60m!F11="","",SUM(4x60m!F11))</f>
        <v>50.327</v>
      </c>
      <c r="L11" s="63">
        <f>IF(K11="","",SUM(4x60m!G11))</f>
        <v>3</v>
      </c>
      <c r="M11" s="64">
        <f>IF(CTIF!G11="","",SUM(CTIF!G11))</f>
        <v>0.0010811342592592593</v>
      </c>
      <c r="N11" s="66">
        <f>IF(M11="","",SUM(CTIF!H11))</f>
        <v>2</v>
      </c>
      <c r="O11" s="60">
        <f t="shared" si="0"/>
        <v>10</v>
      </c>
      <c r="P11" s="57">
        <f>IF(O11="","",RANK(O11,O9:O16,1))</f>
        <v>2</v>
      </c>
      <c r="Q11" s="17"/>
      <c r="R11" s="30"/>
      <c r="S11" s="30"/>
      <c r="T11" s="34"/>
    </row>
    <row r="12" spans="1:20" ht="16.5" thickBot="1">
      <c r="A12" s="294"/>
      <c r="B12" s="84" t="s">
        <v>7</v>
      </c>
      <c r="C12" s="83" t="str">
        <f>IF('Seznam St.'!C12="","",'Seznam St.'!C12)</f>
        <v>Darkovice</v>
      </c>
      <c r="D12" s="91"/>
      <c r="E12" s="190">
        <f>IF(ZPV!P13="","",SUM(ZPV!P13))</f>
        <v>0.062060185185185184</v>
      </c>
      <c r="F12" s="63">
        <f>IF(E12="","",SUM(ZPV!Q13))</f>
        <v>7</v>
      </c>
      <c r="G12" s="64">
        <f>IF(Dvojce!J12="","",SUM(Dvojce!J12))</f>
        <v>0.0008534722222222224</v>
      </c>
      <c r="H12" s="63">
        <f>IF(G12="","",SUM(Dvojce!K12))</f>
        <v>4</v>
      </c>
      <c r="I12" s="36">
        <f>IF(Pú!F12="","",SUM(Pú!F12))</f>
        <v>36.676</v>
      </c>
      <c r="J12" s="63">
        <f>IF(I12="","",SUM(Pú!G12))</f>
        <v>4</v>
      </c>
      <c r="K12" s="327">
        <f>IF(4x60m!F12="","",SUM(4x60m!F12))</f>
        <v>68.074</v>
      </c>
      <c r="L12" s="63">
        <f>IF(K12="","",SUM(4x60m!G12))</f>
        <v>6</v>
      </c>
      <c r="M12" s="64">
        <f>IF(CTIF!G12="","",SUM(CTIF!G12))</f>
        <v>0.0016662037037037034</v>
      </c>
      <c r="N12" s="66">
        <f>IF(M12="","",SUM(CTIF!H12))</f>
        <v>7</v>
      </c>
      <c r="O12" s="60">
        <f t="shared" si="0"/>
        <v>28</v>
      </c>
      <c r="P12" s="57">
        <f>IF(O12="","",RANK(O12,O9:O16,1))</f>
        <v>6</v>
      </c>
      <c r="Q12" s="17"/>
      <c r="R12" s="30"/>
      <c r="S12" s="30"/>
      <c r="T12" s="34"/>
    </row>
    <row r="13" spans="1:20" ht="16.5" thickBot="1">
      <c r="A13" s="294"/>
      <c r="B13" s="84" t="s">
        <v>8</v>
      </c>
      <c r="C13" s="83" t="str">
        <f>IF('Seznam St.'!C13="","",'Seznam St.'!C13)</f>
        <v>Děhylov</v>
      </c>
      <c r="D13" s="91"/>
      <c r="E13" s="190">
        <f>IF(ZPV!P14="","",SUM(ZPV!P14))</f>
        <v>0.03111111111111111</v>
      </c>
      <c r="F13" s="63">
        <f>IF(E13="","",SUM(ZPV!Q14))</f>
        <v>3</v>
      </c>
      <c r="G13" s="64">
        <f>IF(Dvojce!J13="","",SUM(Dvojce!J13))</f>
        <v>0.000987962962962963</v>
      </c>
      <c r="H13" s="63">
        <f>IF(G13="","",SUM(Dvojce!K13))</f>
        <v>7</v>
      </c>
      <c r="I13" s="36">
        <f>IF(Pú!F13="","",SUM(Pú!F13))</f>
        <v>19.781</v>
      </c>
      <c r="J13" s="63">
        <f>IF(I13="","",SUM(Pú!G13))</f>
        <v>2</v>
      </c>
      <c r="K13" s="327">
        <f>IF(4x60m!F13="","",SUM(4x60m!F13))</f>
        <v>52.138</v>
      </c>
      <c r="L13" s="63">
        <f>IF(K13="","",SUM(4x60m!G13))</f>
        <v>4</v>
      </c>
      <c r="M13" s="64">
        <f>IF(CTIF!G13="","",SUM(CTIF!G13))</f>
        <v>0.0013505787037037037</v>
      </c>
      <c r="N13" s="66">
        <f>IF(M13="","",SUM(CTIF!H13))</f>
        <v>6</v>
      </c>
      <c r="O13" s="60">
        <f t="shared" si="0"/>
        <v>22</v>
      </c>
      <c r="P13" s="57">
        <f>IF(O13="","",RANK(O13,O9:O16,1))</f>
        <v>4</v>
      </c>
      <c r="Q13" s="17"/>
      <c r="R13" s="30"/>
      <c r="S13" s="30"/>
      <c r="T13" s="34"/>
    </row>
    <row r="14" spans="1:20" ht="16.5" thickBot="1">
      <c r="A14" s="294"/>
      <c r="B14" s="84" t="s">
        <v>9</v>
      </c>
      <c r="C14" s="83" t="str">
        <f>IF('Seznam St.'!C14="","",'Seznam St.'!C14)</f>
        <v>Darkovičky</v>
      </c>
      <c r="D14" s="91"/>
      <c r="E14" s="190">
        <f>IF(ZPV!P15="","",SUM(ZPV!P15))</f>
      </c>
      <c r="F14" s="63">
        <f>IF(E14="","",SUM(ZPV!Q15))</f>
      </c>
      <c r="G14" s="64">
        <f>IF(Dvojce!J14="","",SUM(Dvojce!J14))</f>
      </c>
      <c r="H14" s="63">
        <f>IF(G14="","",SUM(Dvojce!K14))</f>
      </c>
      <c r="I14" s="36">
        <f>IF(Pú!F14="","",SUM(Pú!F14))</f>
      </c>
      <c r="J14" s="63">
        <f>IF(I14="","",SUM(Pú!G14))</f>
      </c>
      <c r="K14" s="327">
        <f>IF(4x60m!F14="","",SUM(4x60m!F14))</f>
      </c>
      <c r="L14" s="63">
        <f>IF(K14="","",SUM(4x60m!G14))</f>
      </c>
      <c r="M14" s="64">
        <f>IF(CTIF!G14="","",SUM(CTIF!G14))</f>
      </c>
      <c r="N14" s="66">
        <f>IF(M14="","",SUM(CTIF!H14))</f>
      </c>
      <c r="O14" s="60">
        <f t="shared" si="0"/>
      </c>
      <c r="P14" s="57">
        <f>IF(O14="","",RANK(O14,O9:O16,1))</f>
      </c>
      <c r="Q14" s="17"/>
      <c r="R14" s="30"/>
      <c r="S14" s="30"/>
      <c r="T14" s="34"/>
    </row>
    <row r="15" spans="1:20" ht="16.5" thickBot="1">
      <c r="A15" s="294"/>
      <c r="B15" s="84" t="s">
        <v>10</v>
      </c>
      <c r="C15" s="83" t="str">
        <f>IF('Seznam St.'!C15="","",'Seznam St.'!C15)</f>
        <v>Hlučín</v>
      </c>
      <c r="D15" s="91"/>
      <c r="E15" s="190">
        <f>IF(ZPV!P16="","",SUM(ZPV!P16))</f>
        <v>0.046307870370370374</v>
      </c>
      <c r="F15" s="63">
        <f>IF(E15="","",SUM(ZPV!Q16))</f>
        <v>6</v>
      </c>
      <c r="G15" s="64">
        <f>IF(Dvojce!J15="","",SUM(Dvojce!J15))</f>
        <v>0.0008634259259259259</v>
      </c>
      <c r="H15" s="63">
        <f>IF(G15="","",SUM(Dvojce!K15))</f>
        <v>6</v>
      </c>
      <c r="I15" s="36">
        <f>IF(Pú!F15="","",SUM(Pú!F15))</f>
        <v>42.558</v>
      </c>
      <c r="J15" s="63">
        <f>IF(I15="","",SUM(Pú!G15))</f>
        <v>5</v>
      </c>
      <c r="K15" s="327">
        <f>IF(4x60m!F15="","",SUM(4x60m!F15))</f>
        <v>69.358</v>
      </c>
      <c r="L15" s="63">
        <f>IF(K15="","",SUM(4x60m!G15))</f>
        <v>7</v>
      </c>
      <c r="M15" s="64">
        <f>IF(CTIF!G15="","",SUM(CTIF!G15))</f>
        <v>0.0013381944444444446</v>
      </c>
      <c r="N15" s="66">
        <f>IF(M15="","",SUM(CTIF!H15))</f>
        <v>5</v>
      </c>
      <c r="O15" s="60">
        <f t="shared" si="0"/>
        <v>29</v>
      </c>
      <c r="P15" s="57">
        <f>IF(O15="","",RANK(O15,O9:O16,1))</f>
        <v>7</v>
      </c>
      <c r="Q15" s="17"/>
      <c r="R15" s="30"/>
      <c r="S15" s="30"/>
      <c r="T15" s="34"/>
    </row>
    <row r="16" spans="1:20" ht="16.5" thickBot="1">
      <c r="A16" s="294"/>
      <c r="B16" s="86" t="s">
        <v>11</v>
      </c>
      <c r="C16" s="83" t="str">
        <f>IF('Seznam St.'!C16="","",'Seznam St.'!C16)</f>
        <v>Kozmice</v>
      </c>
      <c r="D16" s="96"/>
      <c r="E16" s="194">
        <f>IF(ZPV!P17="","",SUM(ZPV!P17))</f>
        <v>0.037326388888888874</v>
      </c>
      <c r="F16" s="63">
        <f>IF(E16="","",SUM(ZPV!Q17))</f>
        <v>5</v>
      </c>
      <c r="G16" s="64">
        <f>IF(Dvojce!J16="","",SUM(Dvojce!J16))</f>
        <v>0.0008569444444444444</v>
      </c>
      <c r="H16" s="63">
        <f>IF(G16="","",SUM(Dvojce!K16))</f>
        <v>5</v>
      </c>
      <c r="I16" s="36">
        <f>IF(Pú!F16="","",SUM(Pú!F16))</f>
        <v>44.761</v>
      </c>
      <c r="J16" s="63">
        <f>IF(I16="","",SUM(Pú!G16))</f>
        <v>6</v>
      </c>
      <c r="K16" s="327">
        <f>IF(4x60m!F16="","",SUM(4x60m!F16))</f>
        <v>55.149</v>
      </c>
      <c r="L16" s="63">
        <f>IF(K16="","",SUM(4x60m!G16))</f>
        <v>5</v>
      </c>
      <c r="M16" s="64">
        <f>IF(CTIF!G16="","",SUM(CTIF!G16))</f>
        <v>0.0013369212962962961</v>
      </c>
      <c r="N16" s="66">
        <f>IF(M16="","",SUM(CTIF!H16))</f>
        <v>4</v>
      </c>
      <c r="O16" s="60">
        <f t="shared" si="0"/>
        <v>25</v>
      </c>
      <c r="P16" s="58">
        <f>IF(O16="","",RANK(O16,O9:O16,1))</f>
        <v>5</v>
      </c>
      <c r="Q16" s="17"/>
      <c r="R16" s="30"/>
      <c r="S16" s="30"/>
      <c r="T16" s="34"/>
    </row>
    <row r="17" spans="1:20" ht="16.5" thickBot="1">
      <c r="A17" s="294" t="s">
        <v>49</v>
      </c>
      <c r="B17" s="98" t="s">
        <v>4</v>
      </c>
      <c r="C17" s="99" t="str">
        <f>IF('Seznam St.'!C17="","",'Seznam St.'!C17)</f>
        <v>Hať</v>
      </c>
      <c r="D17" s="100"/>
      <c r="E17" s="192">
        <f>IF(ZPV!P18="","",SUM(ZPV!P18))</f>
      </c>
      <c r="F17" s="101">
        <f>IF(E17="","",SUM(ZPV!Q18))</f>
      </c>
      <c r="G17" s="44">
        <f>IF(Dvojce!J17="","",SUM(Dvojce!J17))</f>
      </c>
      <c r="H17" s="101">
        <f>IF(G17="","",SUM(Dvojce!K17))</f>
      </c>
      <c r="I17" s="102">
        <f>IF(Pú!F17="","",SUM(Pú!F17))</f>
      </c>
      <c r="J17" s="101">
        <f>IF(I17="","",SUM(Pú!G17))</f>
      </c>
      <c r="K17" s="326">
        <f>IF(4x60m!F17="","",SUM(4x60m!F17))</f>
      </c>
      <c r="L17" s="101">
        <f>IF(K17="","",SUM(4x60m!G17))</f>
      </c>
      <c r="M17" s="44">
        <f>IF(CTIF!G17="","",SUM(CTIF!G17))</f>
      </c>
      <c r="N17" s="103">
        <f>IF(M17="","",SUM(CTIF!H17))</f>
      </c>
      <c r="O17" s="104">
        <f t="shared" si="0"/>
      </c>
      <c r="P17" s="71">
        <f>IF(O17="","",RANK(O17,O17:O21,1))</f>
      </c>
      <c r="Q17" s="17"/>
      <c r="R17" s="30"/>
      <c r="S17" s="30"/>
      <c r="T17" s="34"/>
    </row>
    <row r="18" spans="1:20" ht="16.5" thickBot="1">
      <c r="A18" s="294"/>
      <c r="B18" s="93" t="s">
        <v>5</v>
      </c>
      <c r="C18" s="38" t="str">
        <f>IF('Seznam St.'!C18="","",'Seznam St.'!C18)</f>
        <v>Šilheřovice</v>
      </c>
      <c r="D18" s="91"/>
      <c r="E18" s="190">
        <f>IF(ZPV!P19="","",SUM(ZPV!P19))</f>
      </c>
      <c r="F18" s="63">
        <f>IF(E18="","",SUM(ZPV!Q19))</f>
      </c>
      <c r="G18" s="64">
        <f>IF(Dvojce!J18="","",SUM(Dvojce!J18))</f>
      </c>
      <c r="H18" s="63">
        <f>IF(G18="","",SUM(Dvojce!K18))</f>
      </c>
      <c r="I18" s="36">
        <f>IF(Pú!F18="","",SUM(Pú!F18))</f>
      </c>
      <c r="J18" s="63">
        <f>IF(I18="","",SUM(Pú!G18))</f>
      </c>
      <c r="K18" s="327">
        <f>IF(4x60m!F18="","",SUM(4x60m!F18))</f>
      </c>
      <c r="L18" s="63">
        <f>IF(K18="","",SUM(4x60m!G18))</f>
      </c>
      <c r="M18" s="64">
        <f>IF(CTIF!G18="","",SUM(CTIF!G18))</f>
      </c>
      <c r="N18" s="66">
        <f>IF(M18="","",SUM(CTIF!H18))</f>
      </c>
      <c r="O18" s="60">
        <f t="shared" si="0"/>
      </c>
      <c r="P18" s="57">
        <f>IF(O18="","",RANK(O18,O17:O21,1))</f>
      </c>
      <c r="Q18" s="17"/>
      <c r="R18" s="30"/>
      <c r="S18" s="30"/>
      <c r="T18" s="34"/>
    </row>
    <row r="19" spans="1:20" ht="16.5" thickBot="1">
      <c r="A19" s="294"/>
      <c r="B19" s="93" t="s">
        <v>6</v>
      </c>
      <c r="C19" s="38" t="str">
        <f>IF('Seznam St.'!C19="","",'Seznam St.'!C19)</f>
        <v>Markvartovice</v>
      </c>
      <c r="D19" s="91"/>
      <c r="E19" s="190">
        <f>IF(ZPV!P20="","",SUM(ZPV!P20))</f>
        <v>0.03858796296296296</v>
      </c>
      <c r="F19" s="63">
        <f>IF(E19="","",SUM(ZPV!Q20))</f>
        <v>1</v>
      </c>
      <c r="G19" s="64">
        <f>IF(Dvojce!J19="","",SUM(Dvojce!J19))</f>
        <v>0.0008944444444444443</v>
      </c>
      <c r="H19" s="63">
        <f>IF(G19="","",SUM(Dvojce!K19))</f>
        <v>1</v>
      </c>
      <c r="I19" s="36">
        <f>IF(Pú!F19="","",SUM(Pú!F19))</f>
        <v>34.894</v>
      </c>
      <c r="J19" s="63">
        <f>IF(I19="","",SUM(Pú!G19))</f>
        <v>2</v>
      </c>
      <c r="K19" s="327">
        <f>IF(4x60m!F19="","",SUM(4x60m!F19))</f>
        <v>56.328</v>
      </c>
      <c r="L19" s="63">
        <f>IF(K19="","",SUM(4x60m!G19))</f>
        <v>1</v>
      </c>
      <c r="M19" s="64">
        <f>IF(CTIF!G19="","",SUM(CTIF!G19))</f>
        <v>0</v>
      </c>
      <c r="N19" s="66">
        <f>IF(M19="","",SUM(CTIF!H19))</f>
        <v>1</v>
      </c>
      <c r="O19" s="60">
        <f t="shared" si="0"/>
        <v>6</v>
      </c>
      <c r="P19" s="57">
        <f>IF(O19="","",RANK(O19,O17:O21,1))</f>
        <v>1</v>
      </c>
      <c r="Q19" s="18"/>
      <c r="R19" s="31"/>
      <c r="S19" s="29"/>
      <c r="T19" s="34"/>
    </row>
    <row r="20" spans="1:20" ht="16.5" thickBot="1">
      <c r="A20" s="294"/>
      <c r="B20" s="93" t="s">
        <v>7</v>
      </c>
      <c r="C20" s="38" t="str">
        <f>IF('Seznam St.'!C20="","",'Seznam St.'!C20)</f>
        <v>Ludgeřovice</v>
      </c>
      <c r="D20" s="91"/>
      <c r="E20" s="190">
        <f>IF(ZPV!P21="","",SUM(ZPV!P21))</f>
        <v>0.04784722222222222</v>
      </c>
      <c r="F20" s="63">
        <f>IF(E20="","",SUM(ZPV!Q21))</f>
        <v>2</v>
      </c>
      <c r="G20" s="64">
        <f>IF(Dvojce!J20="","",SUM(Dvojce!J20))</f>
        <v>0.0013744212962962963</v>
      </c>
      <c r="H20" s="63">
        <f>IF(G20="","",SUM(Dvojce!K20))</f>
        <v>2</v>
      </c>
      <c r="I20" s="36">
        <f>IF(Pú!F20="","",SUM(Pú!F20))</f>
        <v>24.114</v>
      </c>
      <c r="J20" s="63">
        <f>IF(I20="","",SUM(Pú!G20))</f>
        <v>1</v>
      </c>
      <c r="K20" s="327">
        <f>IF(4x60m!F20="","",SUM(4x60m!F20))</f>
        <v>66.517</v>
      </c>
      <c r="L20" s="63">
        <f>IF(K20="","",SUM(4x60m!G20))</f>
        <v>2</v>
      </c>
      <c r="M20" s="64">
        <f>IF(CTIF!G20="","",SUM(CTIF!G20))</f>
        <v>0</v>
      </c>
      <c r="N20" s="66">
        <f>IF(M20="","",SUM(CTIF!H20))</f>
        <v>1</v>
      </c>
      <c r="O20" s="60">
        <f>IF(M20="","",SUM(F20,H20,J20,L20,N20))</f>
        <v>8</v>
      </c>
      <c r="P20" s="57">
        <f>IF(O20="","",RANK(O20,O18:O22,1))</f>
        <v>2</v>
      </c>
      <c r="Q20" s="18"/>
      <c r="R20" s="31"/>
      <c r="S20" s="29"/>
      <c r="T20" s="34"/>
    </row>
    <row r="21" spans="1:20" ht="16.5" thickBot="1">
      <c r="A21" s="294"/>
      <c r="B21" s="94" t="s">
        <v>8</v>
      </c>
      <c r="C21" s="54" t="str">
        <f>IF('Seznam St.'!C21="","",'Seznam St.'!C21)</f>
        <v>Vrablovec</v>
      </c>
      <c r="D21" s="92"/>
      <c r="E21" s="190">
        <f>IF(ZPV!P22="","",SUM(ZPV!P22))</f>
      </c>
      <c r="F21" s="88">
        <f>IF(E21="","",SUM(ZPV!Q22))</f>
      </c>
      <c r="G21" s="65">
        <f>IF(Dvojce!J21="","",SUM(Dvojce!J21))</f>
      </c>
      <c r="H21" s="88">
        <f>IF(G21="","",SUM(Dvojce!K21))</f>
      </c>
      <c r="I21" s="105">
        <f>IF(Pú!F21="","",SUM(Pú!F21))</f>
      </c>
      <c r="J21" s="88">
        <f>IF(I21="","",SUM(Pú!G21))</f>
      </c>
      <c r="K21" s="328">
        <f>IF(4x60m!F21="","",SUM(4x60m!F21))</f>
      </c>
      <c r="L21" s="88">
        <f>IF(K21="","",SUM(4x60m!G21))</f>
      </c>
      <c r="M21" s="65">
        <f>IF(CTIF!G21="","",SUM(CTIF!G21))</f>
      </c>
      <c r="N21" s="89">
        <f>IF(M21="","",SUM(CTIF!H21))</f>
      </c>
      <c r="O21" s="61">
        <f t="shared" si="0"/>
      </c>
      <c r="P21" s="58">
        <f>IF(O21="","",RANK(O21,O17:O21,1))</f>
      </c>
      <c r="Q21" s="18"/>
      <c r="R21" s="29"/>
      <c r="S21" s="29"/>
      <c r="T21" s="34"/>
    </row>
    <row r="22" spans="1:20" ht="15.75">
      <c r="A22" s="161"/>
      <c r="B22" s="155"/>
      <c r="C22" s="162"/>
      <c r="D22" s="162"/>
      <c r="E22" s="157"/>
      <c r="F22" s="174"/>
      <c r="G22" s="157"/>
      <c r="H22" s="174"/>
      <c r="I22" s="175"/>
      <c r="J22" s="174"/>
      <c r="K22" s="157"/>
      <c r="L22" s="174"/>
      <c r="M22" s="157"/>
      <c r="N22" s="174"/>
      <c r="O22" s="176"/>
      <c r="P22" s="159"/>
      <c r="Q22" s="172"/>
      <c r="R22" s="29"/>
      <c r="S22" s="29"/>
      <c r="T22" s="34"/>
    </row>
    <row r="23" spans="1:20" ht="15.75">
      <c r="A23" s="153"/>
      <c r="B23" s="166"/>
      <c r="C23" s="96"/>
      <c r="D23" s="96"/>
      <c r="E23" s="51"/>
      <c r="F23" s="97"/>
      <c r="G23" s="51"/>
      <c r="H23" s="97"/>
      <c r="I23" s="177"/>
      <c r="J23" s="97"/>
      <c r="K23" s="51"/>
      <c r="L23" s="97"/>
      <c r="M23" s="51"/>
      <c r="N23" s="97"/>
      <c r="O23" s="47"/>
      <c r="P23" s="50"/>
      <c r="Q23" s="172"/>
      <c r="R23" s="29"/>
      <c r="S23" s="29"/>
      <c r="T23" s="34"/>
    </row>
    <row r="24" spans="1:20" ht="15.75">
      <c r="A24" s="153"/>
      <c r="B24" s="4"/>
      <c r="C24" s="96"/>
      <c r="D24" s="96"/>
      <c r="E24" s="51"/>
      <c r="F24" s="97"/>
      <c r="G24" s="51"/>
      <c r="H24" s="97"/>
      <c r="I24" s="177"/>
      <c r="J24" s="97"/>
      <c r="K24" s="51"/>
      <c r="L24" s="97"/>
      <c r="M24" s="51"/>
      <c r="N24" s="97"/>
      <c r="O24" s="47"/>
      <c r="P24" s="50"/>
      <c r="Q24" s="172"/>
      <c r="R24" s="29"/>
      <c r="S24" s="29"/>
      <c r="T24" s="34"/>
    </row>
    <row r="25" spans="1:20" ht="15.75">
      <c r="A25" s="153"/>
      <c r="B25" s="4"/>
      <c r="C25" s="96"/>
      <c r="D25" s="96"/>
      <c r="E25" s="51"/>
      <c r="F25" s="97"/>
      <c r="G25" s="51"/>
      <c r="H25" s="97"/>
      <c r="I25" s="177"/>
      <c r="J25" s="97"/>
      <c r="K25" s="51"/>
      <c r="L25" s="97"/>
      <c r="M25" s="51"/>
      <c r="N25" s="97"/>
      <c r="O25" s="47"/>
      <c r="P25" s="50"/>
      <c r="Q25" s="173"/>
      <c r="R25" s="29"/>
      <c r="S25" s="29"/>
      <c r="T25" s="34"/>
    </row>
    <row r="26" spans="1:20" ht="15.75">
      <c r="A26" s="153"/>
      <c r="B26" s="4"/>
      <c r="C26" s="96"/>
      <c r="D26" s="96"/>
      <c r="E26" s="51"/>
      <c r="F26" s="97"/>
      <c r="G26" s="51"/>
      <c r="H26" s="97"/>
      <c r="I26" s="177"/>
      <c r="J26" s="97"/>
      <c r="K26" s="51"/>
      <c r="L26" s="97"/>
      <c r="M26" s="51"/>
      <c r="N26" s="97"/>
      <c r="O26" s="47"/>
      <c r="P26" s="50"/>
      <c r="Q26" s="173"/>
      <c r="R26" s="29"/>
      <c r="S26" s="29"/>
      <c r="T26" s="34"/>
    </row>
    <row r="27" spans="3:16" ht="15.75">
      <c r="C27" s="178"/>
      <c r="D27" s="178"/>
      <c r="E27" s="178"/>
      <c r="F27" s="179"/>
      <c r="G27" s="178"/>
      <c r="H27" s="179"/>
      <c r="I27" s="178"/>
      <c r="J27" s="179"/>
      <c r="K27" s="178"/>
      <c r="L27" s="180"/>
      <c r="M27" s="181"/>
      <c r="N27" s="180"/>
      <c r="O27" s="182"/>
      <c r="P27" s="183"/>
    </row>
    <row r="28" spans="3:16" ht="15.75">
      <c r="C28" s="178"/>
      <c r="D28" s="178"/>
      <c r="E28" s="178"/>
      <c r="F28" s="179"/>
      <c r="G28" s="178"/>
      <c r="H28" s="179"/>
      <c r="I28" s="178"/>
      <c r="J28" s="179"/>
      <c r="K28" s="178"/>
      <c r="L28" s="180"/>
      <c r="M28" s="181"/>
      <c r="N28" s="180"/>
      <c r="O28" s="182"/>
      <c r="P28" s="183"/>
    </row>
  </sheetData>
  <sheetProtection/>
  <mergeCells count="15">
    <mergeCell ref="A4:A8"/>
    <mergeCell ref="A9:A16"/>
    <mergeCell ref="A17:A21"/>
    <mergeCell ref="A2:A3"/>
    <mergeCell ref="E2:F2"/>
    <mergeCell ref="G2:H2"/>
    <mergeCell ref="M2:N2"/>
    <mergeCell ref="R1:T1"/>
    <mergeCell ref="P2:P3"/>
    <mergeCell ref="B1:P1"/>
    <mergeCell ref="B2:B3"/>
    <mergeCell ref="C2:C3"/>
    <mergeCell ref="O2:O3"/>
    <mergeCell ref="I2:J2"/>
    <mergeCell ref="K2:L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2019-10-06T14:50:08Z</cp:lastPrinted>
  <dcterms:created xsi:type="dcterms:W3CDTF">2010-08-15T10:37:25Z</dcterms:created>
  <dcterms:modified xsi:type="dcterms:W3CDTF">2022-05-08T20:15:07Z</dcterms:modified>
  <cp:category/>
  <cp:version/>
  <cp:contentType/>
  <cp:contentStatus/>
</cp:coreProperties>
</file>